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toluistelu.sharepoint.com/sites/Tyryhmt-Arvioijat/Jaetut asiakirjat/Arvioijat/"/>
    </mc:Choice>
  </mc:AlternateContent>
  <xr:revisionPtr revIDLastSave="120" documentId="8_{2BC9A1CB-DE0D-4D05-ACD9-58CB6482A967}" xr6:coauthVersionLast="47" xr6:coauthVersionMax="47" xr10:uidLastSave="{90F0CC69-2856-48BD-AE7B-2853F393DD78}"/>
  <bookViews>
    <workbookView xWindow="29250" yWindow="1130" windowWidth="31820" windowHeight="18280" tabRatio="828" activeTab="1" xr2:uid="{00000000-000D-0000-FFFF-FFFF00000000}"/>
  </bookViews>
  <sheets>
    <sheet name="YL ML JT Täytettävä lomake" sheetId="1" r:id="rId1"/>
    <sheet name="YL ohje ja malli " sheetId="4" r:id="rId2"/>
    <sheet name="YL Testit" sheetId="2" r:id="rId3"/>
    <sheet name="ML ohje ja malli " sheetId="3" r:id="rId4"/>
    <sheet name="JT ohje ja malli" sheetId="6" r:id="rId5"/>
    <sheet name="Tekn.tuki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E66" i="1"/>
  <c r="E65" i="1"/>
  <c r="E64" i="1"/>
  <c r="D59" i="2"/>
  <c r="E55" i="2"/>
  <c r="E48" i="2"/>
  <c r="E42" i="2"/>
  <c r="E54" i="2"/>
  <c r="E53" i="2"/>
  <c r="E52" i="2"/>
  <c r="E51" i="2"/>
  <c r="E47" i="2"/>
  <c r="E46" i="2"/>
  <c r="E45" i="2"/>
  <c r="E41" i="2"/>
  <c r="E40" i="2"/>
  <c r="E39" i="2"/>
  <c r="E38" i="2"/>
  <c r="E37" i="2"/>
  <c r="L38" i="1"/>
  <c r="L34" i="1"/>
  <c r="L30" i="1"/>
  <c r="L26" i="1"/>
  <c r="L22" i="1"/>
  <c r="E67" i="1" l="1"/>
  <c r="E58" i="1"/>
  <c r="E56" i="1"/>
  <c r="D77" i="1" s="1"/>
  <c r="D81" i="1" s="1"/>
  <c r="E59" i="1"/>
  <c r="E60" i="1" l="1"/>
  <c r="E57" i="1"/>
  <c r="E61" i="1" s="1"/>
  <c r="D78" i="1" s="1"/>
  <c r="D83" i="1" s="1"/>
  <c r="F43" i="1"/>
  <c r="E71" i="1" l="1"/>
  <c r="E72" i="1"/>
  <c r="E73" i="1"/>
  <c r="J23" i="2" l="1"/>
  <c r="D58" i="2" s="1"/>
  <c r="D62" i="2" s="1"/>
  <c r="D64" i="2" s="1"/>
  <c r="F44" i="1"/>
  <c r="F45" i="1"/>
  <c r="F46" i="1" l="1"/>
  <c r="E70" i="1"/>
</calcChain>
</file>

<file path=xl/sharedStrings.xml><?xml version="1.0" encoding="utf-8"?>
<sst xmlns="http://schemas.openxmlformats.org/spreadsheetml/2006/main" count="305" uniqueCount="158">
  <si>
    <t>SUOMEN TAITOLUISTELULIITTO RY</t>
  </si>
  <si>
    <t>ARVIOIJIEN MATKALASKULOMAKE</t>
  </si>
  <si>
    <t>Valimotie 10</t>
  </si>
  <si>
    <t xml:space="preserve">Kotimaan kilpailut </t>
  </si>
  <si>
    <t>00380 Helsinki</t>
  </si>
  <si>
    <t>ARVIOIJAN TIEDOT</t>
  </si>
  <si>
    <t>Nimi</t>
  </si>
  <si>
    <t>Osoite</t>
  </si>
  <si>
    <t>Postinumero</t>
  </si>
  <si>
    <t>Postitoimipaikka</t>
  </si>
  <si>
    <t>Puhelin</t>
  </si>
  <si>
    <t>Sähköpostiosoite</t>
  </si>
  <si>
    <t>IBAN</t>
  </si>
  <si>
    <t>PALKKIOT</t>
  </si>
  <si>
    <t>KILPAILUN NIMI</t>
  </si>
  <si>
    <t>JÄRJESTÄVÄ SEURA</t>
  </si>
  <si>
    <t>PVM</t>
  </si>
  <si>
    <t>PAIKKA</t>
  </si>
  <si>
    <t>Tehtävä (rooli)</t>
  </si>
  <si>
    <t>kpl</t>
  </si>
  <si>
    <t>TC/ YL testirap. kilpailusta</t>
  </si>
  <si>
    <t>Yhteensä</t>
  </si>
  <si>
    <t>1.</t>
  </si>
  <si>
    <t>2.</t>
  </si>
  <si>
    <t>3.</t>
  </si>
  <si>
    <t xml:space="preserve"> </t>
  </si>
  <si>
    <t>HARJOITTELIJAT</t>
  </si>
  <si>
    <t>Harjoittelijan työstä raportoitava tc/yt:lle myös katsomoharjoittelu</t>
  </si>
  <si>
    <t>Kilpailusarja</t>
  </si>
  <si>
    <t>Tehtävä</t>
  </si>
  <si>
    <t>Korvaus/ raportti</t>
  </si>
  <si>
    <t>MATKAKULUT</t>
  </si>
  <si>
    <t>KLO</t>
  </si>
  <si>
    <t>€</t>
  </si>
  <si>
    <t>Määrä</t>
  </si>
  <si>
    <t>Ateriakorvaus</t>
  </si>
  <si>
    <t>Aterikorvaus maksetaan mikäli ei makseta päivärahaa ja työmatka kestää yli 4h ja on vähintään 10km etäisyydellä asunnosta ja ruokailua ei ole järjestetty</t>
  </si>
  <si>
    <t>Osapäiväraha</t>
  </si>
  <si>
    <t>Osapäiväraha puolittuu, mikäli mahdollisuus ruokailuun on järjestetty</t>
  </si>
  <si>
    <t>Kokopäiväraha</t>
  </si>
  <si>
    <t>Kokopäivä puolittuu, mikäli mahdollisuus kahteen ruokailuun on järjestetty.</t>
  </si>
  <si>
    <t>Bussi/juna/lento</t>
  </si>
  <si>
    <t>Majoitus</t>
  </si>
  <si>
    <t>Muu kulu (parkki yms.)</t>
  </si>
  <si>
    <t>€/km</t>
  </si>
  <si>
    <t>km</t>
  </si>
  <si>
    <t>Kilometrikorvaus</t>
  </si>
  <si>
    <t>Lisämatkustaja</t>
  </si>
  <si>
    <t>nimi:</t>
  </si>
  <si>
    <t>Kilometrikorvaus yhteensä</t>
  </si>
  <si>
    <t>Matkareitti</t>
  </si>
  <si>
    <t>Palkkio  yhteensä</t>
  </si>
  <si>
    <t>Matkakulut yhteensä</t>
  </si>
  <si>
    <t>Veroprosentti</t>
  </si>
  <si>
    <t xml:space="preserve">Ennakonpidätys </t>
  </si>
  <si>
    <t>Maksetaan yhteensä</t>
  </si>
  <si>
    <t>Liitteet:</t>
  </si>
  <si>
    <t>Verokortti</t>
  </si>
  <si>
    <t>Kuitit (matkat, majoitus, parkki yms.)</t>
  </si>
  <si>
    <t>ARVIOIJIEN MATKALASKULOMAKE - OHJEITA JA MALLI / YKSINLUISTELU</t>
  </si>
  <si>
    <t>YL Tähtiarviointi</t>
  </si>
  <si>
    <t>Tähtiarviointikilpailuissa kaikki arvioidut sarjat lasketaan yhteen</t>
  </si>
  <si>
    <t>YL ISU-arviointi, tuomari</t>
  </si>
  <si>
    <t>50 € peruspalkkio/20 suoritusta + 25 € jokaiselta alkavalta kymmeneltä</t>
  </si>
  <si>
    <t>YL ISU-arviointi, tekniset</t>
  </si>
  <si>
    <t>YL ISU-arviointi, dataoperaattori</t>
  </si>
  <si>
    <t>YL ISU-arviointi, videoeditoija</t>
  </si>
  <si>
    <t>Harjoittelijat - tuomarit/tekniset - kilpailuissa, myös katsomoharjoittelusta</t>
  </si>
  <si>
    <t>30 € ylituomarille/kontrollerille harjoittelijaraporttien teosta.</t>
  </si>
  <si>
    <t>Kotimaan  yl testitilaisuudet</t>
  </si>
  <si>
    <t>50 € ensimmäiset 10 suoritusta, sitten alkavat 10 on 15 €</t>
  </si>
  <si>
    <t>1 luistelija = 1 suoritus on se kokonainen tai osasuoritus</t>
  </si>
  <si>
    <t>1 luistelija tekee 2 testitasoa = 2 suoritusta</t>
  </si>
  <si>
    <t>1 luistelijalla voi olla enintään 4 suoritusta (2x pt, 2x et)</t>
  </si>
  <si>
    <t>50 € peruspalkkio/10 suoritusta + 25 € jokaiselta alkavalta kymmeneltä suoritukselta</t>
  </si>
  <si>
    <t>ARVIOIJIEN MATKALASKULOMAKE- OHJEITA JA MALLI / JÄÄTANSSI</t>
  </si>
  <si>
    <t>JT ISU-arviointi, tuomarit</t>
  </si>
  <si>
    <t>JT ISU-arviointi, tekniset</t>
  </si>
  <si>
    <t>JT ISU-arviointi, dataoperaattori (DO)</t>
  </si>
  <si>
    <t>JT ISU-arviointi, videoeditoija (RO)</t>
  </si>
  <si>
    <t>ARVIOIJIEN MATKALASKULOMAKE 2018-2019 - OHJEITA JA MALLI / YKSINLUISTELU</t>
  </si>
  <si>
    <t>ISU-arviointi, tekniset tukihenkilöt</t>
  </si>
  <si>
    <t>omat arviointijärjestelmälaitteet, niiden kuljetus, kasaus/purku ja kilpailun läpivienti.</t>
  </si>
  <si>
    <t>ISU-arvioinnin kilpailusarjat</t>
  </si>
  <si>
    <t xml:space="preserve">30 € peruspalkkio/20 suoritusta + 15 € jokaiselta alkavalta kymmeneltä per päivä </t>
  </si>
  <si>
    <t>Tähtiarviointi: 50+15+15 = 80 €</t>
  </si>
  <si>
    <t>ISU-arviointi: 50+25+25 = 100 €</t>
  </si>
  <si>
    <t>tuomarit</t>
  </si>
  <si>
    <t>tuomarit, tekniset ja dataoperaattori</t>
  </si>
  <si>
    <t>ISU-arviointi: 30+15+15 = 60 €</t>
  </si>
  <si>
    <t>videoeditoija</t>
  </si>
  <si>
    <t>Esimerkki: 1-päiväinen kilpailu, 35 suoritusta</t>
  </si>
  <si>
    <t>Esimerkki: 2-päiväinen kilpailu, 35 suoritusta per päivä</t>
  </si>
  <si>
    <t>Tähtiarviointi: 50+15+15 = 80 € * 2</t>
  </si>
  <si>
    <t>ISU-arviointi: 50+25+25 = 100 € * 2</t>
  </si>
  <si>
    <t>ISU-arviointi: 30+15+15 = 60 € * 2</t>
  </si>
  <si>
    <t>Ylituomarin (YT) raportti (laskutetaan liitolta Bezalan kautta)</t>
  </si>
  <si>
    <t>Seuraavat, alkavalta 10</t>
  </si>
  <si>
    <t>Mikäli henkilö toimii kilpailussa myös muussa roolissa, lisäpalkkion maksaa järjestävä seura.</t>
  </si>
  <si>
    <t>Tällainen tehtävä on esimerkiksi TS/DO/RO.</t>
  </si>
  <si>
    <t xml:space="preserve">Kaudesta 2023-2024 lähtien STLL tukee laitevuokrassa liiton kilpailuissa. Järjestävä seura maksaa kaikissa kilpailuissa teknisten tukihenkilöiden palkkiot ja matkakorvaukset. </t>
  </si>
  <si>
    <t xml:space="preserve">Muissa kuin liiton kilpailuissa järjestävä seura maksaa teknisen tukihenkilön palkkion joko seuraavien ohjeiden mukaan </t>
  </si>
  <si>
    <t>tai erikseen ennalta sovittavana korvauksena. Korvauksen perusteena voi olla esimerkiksi henkilön/seuran</t>
  </si>
  <si>
    <t>Testielementtien raportointi kilpailuista raportoijalle (TC/TS)</t>
  </si>
  <si>
    <t>ARVIOIJIEN MATKALASKULOMAKE - OHJEITA JA MALLI / MUODOSTELMALUISTELU</t>
  </si>
  <si>
    <t>MUPI-arviointi</t>
  </si>
  <si>
    <t>MUPI-arviointikilpailussa kaikki arvioidut sarjat lasketaan yhteen</t>
  </si>
  <si>
    <t>ISU-arviointi, tuomari</t>
  </si>
  <si>
    <t>ISU-arviointi, tekniset</t>
  </si>
  <si>
    <t>100 € kertakorvaus harjoitusten seurannasta SM-valinnoissa ja -kilpailuissa juniori- TAI seniorisarjasta</t>
  </si>
  <si>
    <t>200 €/TC ja 150 €/TS kertakorvaus, SM-valinnoissa ja -kilpailuissa juniori- JA seniorisarjasta</t>
  </si>
  <si>
    <t>50 € kertakorvaus harjoitusten seurannasta SM-valinnoissa ja -kilpailuissa noviiseissa per lohko</t>
  </si>
  <si>
    <t>Palkkio velvoittaa kontrollerin (TC) palautteiden antoon kilpailun jälkeen</t>
  </si>
  <si>
    <t>ISU-arviointi, dataoperaattori</t>
  </si>
  <si>
    <t>ISU-arviointi, videoeditoija</t>
  </si>
  <si>
    <t xml:space="preserve">30 € peruspalkkio/10 suoritusta + 15 € jokaiselta alkavalta kymmeneltä per päivä </t>
  </si>
  <si>
    <t>RAI</t>
  </si>
  <si>
    <t>Esimerkki: 1-päiväinen kilpailu, 25 suoritusta</t>
  </si>
  <si>
    <t>MUPI-arviointi: 50+15+15 = 80 €</t>
  </si>
  <si>
    <t>Esimerkki: 2-päiväinen kilpailu, 25 suoritusta per päivä</t>
  </si>
  <si>
    <t>MUPI-arviointi: 50+15+15 = 80 € * 2</t>
  </si>
  <si>
    <t>40 €/kilpailutapahtuma kertakorvaus</t>
  </si>
  <si>
    <t>Kontrollerin (TC) raportti (laskutetaan liitolta Bezalan kautta)</t>
  </si>
  <si>
    <t>30 €/kilpailutapahtuma kertakorvaus</t>
  </si>
  <si>
    <t>Tekninen tuki</t>
  </si>
  <si>
    <t>ML RAI</t>
  </si>
  <si>
    <t>Lähtö</t>
  </si>
  <si>
    <t>Paluu</t>
  </si>
  <si>
    <t>Kilpailupäivä 1</t>
  </si>
  <si>
    <t>Kilpailupäivä 2</t>
  </si>
  <si>
    <t>Kilpailupäivä 3</t>
  </si>
  <si>
    <t>75 € peruspalkkio/10 suoritusta + 25 € jokaiselta alkavalta kymmeneltä suoritukselta (YKSIPÄIVÄINEN KILPAILU)</t>
  </si>
  <si>
    <t>100 € kertakorvaus/kilpailutapahtuma SM-sarjoissa, joissa järjestetään harjoitukset ja tekniset osallistuvat niiden seuraamiseen STLL:n SM-valinta/kilpailuissa SM-sarjoissa</t>
  </si>
  <si>
    <t>30 €/10 suoritusta/päivä + 15 € jokaista alkavaa kymmentä suoritusta kohden kaikissa kilpailuissa</t>
  </si>
  <si>
    <t>Videoeditoija</t>
  </si>
  <si>
    <t>Tähtiarvioinnin ja MUPIn kilpailusarjat</t>
  </si>
  <si>
    <t>Peruspalkkio</t>
  </si>
  <si>
    <t>YT-korvaus *</t>
  </si>
  <si>
    <t>* maksetaan, kun YT on merkittävästi osallistunut kilpailun järjestämiseen</t>
  </si>
  <si>
    <t xml:space="preserve">50 € peruspalkkio/10 suoritusta + 15 € jokaiselta alkavalta kymmeneltä per päivä </t>
  </si>
  <si>
    <t xml:space="preserve">Yli 6h ja vähintään 15km etäisyydeltä asunnosta. </t>
  </si>
  <si>
    <t xml:space="preserve">Yli 10h ja vähintään 15km etäisyydeltä asunnosta. </t>
  </si>
  <si>
    <t>Testitaso (PT 1-5, ET 1-6)</t>
  </si>
  <si>
    <t>YT/ TC testirap. testissä</t>
  </si>
  <si>
    <t>* maksetaan, kun (muissa kuin liiton kisoissa) YT on merkittävästi osallistunut kilpailun järjestämiseen</t>
  </si>
  <si>
    <t>Päivärahat ja matkakulut yhteensä</t>
  </si>
  <si>
    <t>Palkkio yhteensä</t>
  </si>
  <si>
    <t>50 € peruspalkkio/20 suoritusta + 15 € jokaiselta alkavalta kymmeneltä per päivä</t>
  </si>
  <si>
    <t>50 € peruspalkkio/20 suoritusta + 25 € jokaiselta alkavalta kymmeneltä per päivä</t>
  </si>
  <si>
    <t>100 € kertakorvaus SM-kilpailuista (sen+jun+nov), joissa tekniset osallistuvat harjoitusten seurantaan (koko tapahtuma).</t>
  </si>
  <si>
    <t>50 € peruspalkkio/20 suoritusta + 25 € jokaiselta alkavalta kymmeneltä (sama korvaus kuin teknisille) per päivä</t>
  </si>
  <si>
    <t>50 € kertakorvaus SM-kilpailuista (sen+jun+nov), joissa tekniset osallistuvat harjoitusten seurantaan (koko tapahtuma).</t>
  </si>
  <si>
    <t>50 € peruspalkkio/10 suoritusta + 15 € jokaiselta alkavalta kymmeneltä per päivä</t>
  </si>
  <si>
    <t>50 € peruspalkkio/10 suoritusta + 25 € jokaiselta alkavalta kymmeneltä per päivä</t>
  </si>
  <si>
    <t>50 € peruspalkkio/10 suoritusta + 25 € jokaiselta alkavalta kymmeneltä (sama korvaus kuin teknisille) per päivä</t>
  </si>
  <si>
    <t>50 € peruspalkkio/10 suoritusta + 25 € jokaiselta alkavalta kymmeneltä suoritukselta (KAKSIPÄIVÄINEN KILPAILU, PER PÄIVÄ / TAI JOS SAMASSA KILPAILUSSA ON MYÖS YL/ML TUOMARISTOSSA)</t>
  </si>
  <si>
    <t>30 €/20 "testin" suorittajaa ja kultakin seuraavalta alkavalta kymmeneltä luistelijalta 10€</t>
  </si>
  <si>
    <t>saman luistelijan voi laskea enintään kaksi kertaa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</si>
</sst>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5" fillId="0" borderId="0" xfId="0" quotePrefix="1" applyFont="1"/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quotePrefix="1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0" xfId="0" applyFont="1" applyAlignment="1">
      <alignment wrapText="1"/>
    </xf>
    <xf numFmtId="0" fontId="10" fillId="0" borderId="6" xfId="0" applyFont="1" applyBorder="1"/>
    <xf numFmtId="0" fontId="10" fillId="0" borderId="7" xfId="0" applyFont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9" xfId="0" applyFont="1" applyBorder="1"/>
    <xf numFmtId="0" fontId="11" fillId="0" borderId="9" xfId="0" applyFont="1" applyBorder="1"/>
    <xf numFmtId="0" fontId="10" fillId="0" borderId="17" xfId="0" applyFont="1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13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0" borderId="0" xfId="0" applyFont="1" applyAlignment="1">
      <alignment horizontal="left"/>
    </xf>
    <xf numFmtId="0" fontId="18" fillId="0" borderId="0" xfId="0" applyFont="1"/>
    <xf numFmtId="14" fontId="17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16" fontId="10" fillId="0" borderId="0" xfId="0" applyNumberFormat="1" applyFont="1"/>
    <xf numFmtId="2" fontId="10" fillId="0" borderId="0" xfId="0" applyNumberFormat="1" applyFont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>
      <alignment wrapText="1"/>
    </xf>
    <xf numFmtId="0" fontId="10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11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3" xfId="0" applyFont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0" fontId="10" fillId="0" borderId="24" xfId="0" applyFont="1" applyBorder="1"/>
    <xf numFmtId="2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164" fontId="10" fillId="0" borderId="0" xfId="0" applyNumberFormat="1" applyFont="1"/>
    <xf numFmtId="0" fontId="15" fillId="0" borderId="0" xfId="0" applyFont="1"/>
    <xf numFmtId="0" fontId="10" fillId="0" borderId="0" xfId="0" quotePrefix="1" applyFont="1" applyAlignment="1">
      <alignment horizontal="left"/>
    </xf>
    <xf numFmtId="0" fontId="10" fillId="0" borderId="0" xfId="0" quotePrefix="1" applyFont="1"/>
    <xf numFmtId="10" fontId="13" fillId="0" borderId="9" xfId="0" applyNumberFormat="1" applyFont="1" applyBorder="1" applyAlignment="1">
      <alignment horizontal="center"/>
    </xf>
    <xf numFmtId="0" fontId="14" fillId="0" borderId="0" xfId="0" applyFont="1"/>
    <xf numFmtId="0" fontId="10" fillId="0" borderId="7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8" xfId="0" applyFont="1" applyBorder="1"/>
    <xf numFmtId="0" fontId="13" fillId="0" borderId="14" xfId="0" applyFont="1" applyBorder="1" applyAlignment="1">
      <alignment horizontal="center" wrapText="1"/>
    </xf>
    <xf numFmtId="164" fontId="13" fillId="0" borderId="16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64" fontId="13" fillId="0" borderId="24" xfId="0" applyNumberFormat="1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/>
    </xf>
    <xf numFmtId="49" fontId="10" fillId="2" borderId="20" xfId="0" applyNumberFormat="1" applyFont="1" applyFill="1" applyBorder="1" applyAlignment="1">
      <alignment horizontal="left"/>
    </xf>
    <xf numFmtId="10" fontId="13" fillId="2" borderId="20" xfId="0" applyNumberFormat="1" applyFont="1" applyFill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21" xfId="0" applyBorder="1"/>
    <xf numFmtId="164" fontId="3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0" fillId="0" borderId="24" xfId="0" applyBorder="1"/>
    <xf numFmtId="0" fontId="0" fillId="0" borderId="15" xfId="0" applyBorder="1" applyAlignment="1">
      <alignment horizontal="center" wrapText="1"/>
    </xf>
    <xf numFmtId="49" fontId="10" fillId="2" borderId="20" xfId="0" applyNumberFormat="1" applyFont="1" applyFill="1" applyBorder="1"/>
    <xf numFmtId="49" fontId="0" fillId="2" borderId="20" xfId="0" applyNumberFormat="1" applyFill="1" applyBorder="1"/>
    <xf numFmtId="49" fontId="10" fillId="2" borderId="20" xfId="0" applyNumberFormat="1" applyFon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0" fillId="2" borderId="20" xfId="0" applyFont="1" applyFill="1" applyBorder="1"/>
    <xf numFmtId="0" fontId="0" fillId="2" borderId="20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485775</xdr:colOff>
      <xdr:row>0</xdr:row>
      <xdr:rowOff>47626</xdr:rowOff>
    </xdr:from>
    <xdr:to>
      <xdr:col>16</xdr:col>
      <xdr:colOff>188620</xdr:colOff>
      <xdr:row>6</xdr:row>
      <xdr:rowOff>56763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75637AEF-B581-4B16-B338-2DC0657B7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47626"/>
          <a:ext cx="1695475" cy="1198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247037</xdr:colOff>
      <xdr:row>3</xdr:row>
      <xdr:rowOff>115765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A20FEC13-C1C1-41DE-8C6D-0AF1C7798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33776" cy="579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1</xdr:rowOff>
    </xdr:from>
    <xdr:to>
      <xdr:col>13</xdr:col>
      <xdr:colOff>476250</xdr:colOff>
      <xdr:row>5</xdr:row>
      <xdr:rowOff>60849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691A404F-E988-4EE0-BBBE-45E030679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3840" y="1"/>
          <a:ext cx="1554480" cy="10323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247037</xdr:colOff>
      <xdr:row>3</xdr:row>
      <xdr:rowOff>117230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1BC7539A-44BC-4851-B46A-5C974CB7D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4911" y="15240"/>
          <a:ext cx="840126" cy="595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396241</xdr:colOff>
      <xdr:row>0</xdr:row>
      <xdr:rowOff>76200</xdr:rowOff>
    </xdr:from>
    <xdr:ext cx="833776" cy="579120"/>
    <xdr:pic>
      <xdr:nvPicPr>
        <xdr:cNvPr id="3" name="Kuva 2">
          <a:extLst>
            <a:ext uri="{FF2B5EF4-FFF2-40B4-BE49-F238E27FC236}">
              <a16:creationId xmlns:a16="http://schemas.microsoft.com/office/drawing/2014/main" id="{56A6CF6E-7C1F-4173-AE99-0DFE5265D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861" y="76200"/>
          <a:ext cx="833776" cy="57912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250847</xdr:colOff>
      <xdr:row>3</xdr:row>
      <xdr:rowOff>121376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B9D9D3DA-13FF-47FC-97D3-00A72D5CA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33776" cy="57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"/>
  <sheetViews>
    <sheetView topLeftCell="A9" zoomScaleNormal="100" workbookViewId="0">
      <selection activeCell="K23" sqref="K23"/>
    </sheetView>
  </sheetViews>
  <sheetFormatPr defaultRowHeight="14.5" x14ac:dyDescent="0.35"/>
  <cols>
    <col min="1" max="1" width="3.54296875" style="21" customWidth="1"/>
    <col min="2" max="2" width="36.1796875" style="21" customWidth="1"/>
    <col min="3" max="3" width="17.81640625" style="21" customWidth="1"/>
    <col min="4" max="4" width="17.81640625" style="23" customWidth="1"/>
    <col min="5" max="5" width="6.81640625" style="21" customWidth="1"/>
    <col min="6" max="6" width="16.90625" style="21" customWidth="1"/>
    <col min="7" max="7" width="4.81640625" style="21" customWidth="1"/>
    <col min="8" max="8" width="14" style="21" customWidth="1"/>
    <col min="9" max="9" width="4.7265625" style="21" customWidth="1"/>
    <col min="10" max="10" width="16.7265625" style="21" customWidth="1"/>
    <col min="11" max="11" width="7.54296875" style="21" customWidth="1"/>
    <col min="12" max="12" width="20.26953125" style="21" customWidth="1"/>
    <col min="13" max="13" width="3.81640625" style="21" customWidth="1"/>
    <col min="14" max="14" width="11.54296875" style="21" customWidth="1"/>
    <col min="15" max="15" width="4.54296875" style="21" customWidth="1"/>
    <col min="16" max="16" width="13.81640625" style="21" customWidth="1"/>
    <col min="17" max="17" width="6.26953125" style="21" customWidth="1"/>
    <col min="18" max="18" width="15" style="21" customWidth="1"/>
    <col min="19" max="16384" width="8.7265625" style="21"/>
  </cols>
  <sheetData>
    <row r="1" spans="2:15" ht="15.5" x14ac:dyDescent="0.35">
      <c r="B1" s="18" t="s">
        <v>0</v>
      </c>
      <c r="C1" s="19"/>
      <c r="D1" s="20" t="s">
        <v>1</v>
      </c>
    </row>
    <row r="2" spans="2:15" ht="15.5" x14ac:dyDescent="0.35">
      <c r="B2" s="18" t="s">
        <v>2</v>
      </c>
      <c r="D2" s="22" t="s">
        <v>3</v>
      </c>
    </row>
    <row r="3" spans="2:15" ht="15.5" x14ac:dyDescent="0.35">
      <c r="B3" s="18" t="s">
        <v>4</v>
      </c>
    </row>
    <row r="6" spans="2:15" ht="15" thickBot="1" x14ac:dyDescent="0.4"/>
    <row r="7" spans="2:15" ht="21" x14ac:dyDescent="0.5">
      <c r="B7" s="24" t="s">
        <v>5</v>
      </c>
      <c r="C7" s="25"/>
      <c r="D7" s="26"/>
      <c r="E7" s="27"/>
      <c r="F7" s="27"/>
      <c r="G7" s="27"/>
      <c r="H7" s="27"/>
      <c r="I7" s="27"/>
      <c r="J7" s="27"/>
      <c r="K7" s="27"/>
      <c r="L7" s="28"/>
    </row>
    <row r="8" spans="2:15" x14ac:dyDescent="0.35">
      <c r="B8" s="29" t="s">
        <v>6</v>
      </c>
      <c r="C8" s="101"/>
      <c r="D8" s="102"/>
      <c r="E8" s="23"/>
      <c r="L8" s="75"/>
    </row>
    <row r="9" spans="2:15" x14ac:dyDescent="0.35">
      <c r="B9" s="29" t="s">
        <v>7</v>
      </c>
      <c r="C9" s="101"/>
      <c r="D9" s="102"/>
      <c r="E9" s="23"/>
      <c r="F9" s="21" t="s">
        <v>8</v>
      </c>
      <c r="G9" s="101"/>
      <c r="H9" s="102"/>
      <c r="I9" s="102"/>
      <c r="L9" s="76"/>
      <c r="M9" s="103"/>
      <c r="N9" s="103"/>
      <c r="O9" s="103"/>
    </row>
    <row r="10" spans="2:15" x14ac:dyDescent="0.35">
      <c r="B10" s="29" t="s">
        <v>10</v>
      </c>
      <c r="C10" s="101"/>
      <c r="D10" s="102"/>
      <c r="E10" s="43"/>
      <c r="F10" s="21" t="s">
        <v>9</v>
      </c>
      <c r="G10" s="101"/>
      <c r="H10" s="102"/>
      <c r="I10" s="102"/>
      <c r="J10" s="23"/>
      <c r="L10" s="75"/>
    </row>
    <row r="11" spans="2:15" x14ac:dyDescent="0.35">
      <c r="B11" s="29" t="s">
        <v>11</v>
      </c>
      <c r="C11" s="101"/>
      <c r="D11" s="102"/>
      <c r="E11" s="23"/>
      <c r="F11" s="21" t="s">
        <v>12</v>
      </c>
      <c r="G11" s="101"/>
      <c r="H11" s="102"/>
      <c r="I11" s="102"/>
      <c r="J11" s="23"/>
      <c r="L11" s="75"/>
    </row>
    <row r="12" spans="2:15" ht="15" thickBot="1" x14ac:dyDescent="0.4">
      <c r="B12" s="31"/>
      <c r="C12" s="74"/>
      <c r="D12" s="32"/>
      <c r="E12" s="74"/>
      <c r="F12" s="74"/>
      <c r="G12" s="74"/>
      <c r="H12" s="74"/>
      <c r="I12" s="74"/>
      <c r="J12" s="74"/>
      <c r="K12" s="74"/>
      <c r="L12" s="77"/>
    </row>
    <row r="14" spans="2:15" ht="21" x14ac:dyDescent="0.5">
      <c r="B14" s="33" t="s">
        <v>13</v>
      </c>
    </row>
    <row r="15" spans="2:15" x14ac:dyDescent="0.35">
      <c r="B15" s="22" t="s">
        <v>14</v>
      </c>
      <c r="C15" s="99"/>
      <c r="D15" s="100"/>
    </row>
    <row r="16" spans="2:15" x14ac:dyDescent="0.35">
      <c r="B16" s="22" t="s">
        <v>15</v>
      </c>
      <c r="C16" s="99"/>
      <c r="D16" s="100"/>
    </row>
    <row r="17" spans="1:17" x14ac:dyDescent="0.35">
      <c r="B17" s="22" t="s">
        <v>16</v>
      </c>
      <c r="C17" s="99"/>
      <c r="D17" s="100"/>
      <c r="P17" s="30"/>
      <c r="Q17" s="30"/>
    </row>
    <row r="18" spans="1:17" x14ac:dyDescent="0.35">
      <c r="B18" s="22" t="s">
        <v>17</v>
      </c>
      <c r="C18" s="99"/>
      <c r="D18" s="100"/>
    </row>
    <row r="19" spans="1:17" x14ac:dyDescent="0.35">
      <c r="B19" s="22"/>
      <c r="D19" s="34"/>
    </row>
    <row r="20" spans="1:17" x14ac:dyDescent="0.35">
      <c r="B20" s="22"/>
      <c r="D20" s="34"/>
    </row>
    <row r="21" spans="1:17" ht="29.5" x14ac:dyDescent="0.4">
      <c r="B21" s="55" t="s">
        <v>83</v>
      </c>
      <c r="C21" s="56" t="s">
        <v>18</v>
      </c>
      <c r="D21" s="57" t="s">
        <v>136</v>
      </c>
      <c r="E21" s="58" t="s">
        <v>19</v>
      </c>
      <c r="F21" s="57" t="s">
        <v>97</v>
      </c>
      <c r="G21" s="58" t="s">
        <v>19</v>
      </c>
      <c r="H21" s="57" t="s">
        <v>137</v>
      </c>
      <c r="I21" s="57" t="s">
        <v>19</v>
      </c>
      <c r="J21" s="57" t="s">
        <v>20</v>
      </c>
      <c r="K21" s="57" t="s">
        <v>19</v>
      </c>
      <c r="L21" s="78" t="s">
        <v>21</v>
      </c>
      <c r="N21" s="21" t="s">
        <v>144</v>
      </c>
    </row>
    <row r="22" spans="1:17" ht="17" x14ac:dyDescent="0.4">
      <c r="A22" s="53"/>
      <c r="B22" s="59"/>
      <c r="C22" s="22"/>
      <c r="D22" s="54">
        <v>50</v>
      </c>
      <c r="E22" s="83"/>
      <c r="F22" s="54">
        <v>25</v>
      </c>
      <c r="G22" s="83"/>
      <c r="H22" s="54">
        <v>30</v>
      </c>
      <c r="I22" s="83"/>
      <c r="J22" s="54">
        <v>30</v>
      </c>
      <c r="K22" s="83"/>
      <c r="L22" s="79">
        <f>(D22*E22)+(F22*G22)+(J22*K22)+(H22*I22)</f>
        <v>0</v>
      </c>
    </row>
    <row r="23" spans="1:17" x14ac:dyDescent="0.35">
      <c r="B23" s="60"/>
      <c r="C23" s="61"/>
      <c r="D23" s="62"/>
      <c r="E23" s="62"/>
      <c r="F23" s="62"/>
      <c r="G23" s="62"/>
      <c r="H23" s="62"/>
      <c r="I23" s="62"/>
      <c r="J23" s="62"/>
      <c r="K23" s="62"/>
      <c r="L23" s="80"/>
    </row>
    <row r="24" spans="1:17" x14ac:dyDescent="0.35">
      <c r="E24" s="23"/>
      <c r="F24" s="23"/>
      <c r="G24" s="23"/>
      <c r="H24" s="23"/>
      <c r="I24" s="23"/>
      <c r="J24" s="23"/>
      <c r="K24" s="23"/>
      <c r="L24" s="23"/>
    </row>
    <row r="25" spans="1:17" ht="29.5" x14ac:dyDescent="0.4">
      <c r="B25" s="55" t="s">
        <v>134</v>
      </c>
      <c r="C25" s="56" t="s">
        <v>18</v>
      </c>
      <c r="D25" s="57" t="s">
        <v>136</v>
      </c>
      <c r="E25" s="58" t="s">
        <v>19</v>
      </c>
      <c r="F25" s="57" t="s">
        <v>97</v>
      </c>
      <c r="G25" s="58" t="s">
        <v>19</v>
      </c>
      <c r="H25" s="57"/>
      <c r="I25" s="57"/>
      <c r="J25" s="57"/>
      <c r="K25" s="57"/>
      <c r="L25" s="78" t="s">
        <v>21</v>
      </c>
    </row>
    <row r="26" spans="1:17" ht="17" x14ac:dyDescent="0.4">
      <c r="A26" s="53"/>
      <c r="B26" s="59"/>
      <c r="C26" s="22"/>
      <c r="D26" s="54">
        <v>30</v>
      </c>
      <c r="E26" s="83"/>
      <c r="F26" s="54">
        <v>15</v>
      </c>
      <c r="G26" s="83"/>
      <c r="H26" s="54"/>
      <c r="I26" s="23"/>
      <c r="J26" s="54"/>
      <c r="K26" s="23"/>
      <c r="L26" s="79">
        <f>(D26*E26)+(F26*G26)+(J26*K26)+(H26*I26)</f>
        <v>0</v>
      </c>
    </row>
    <row r="27" spans="1:17" x14ac:dyDescent="0.35">
      <c r="B27" s="60"/>
      <c r="C27" s="61"/>
      <c r="D27" s="62"/>
      <c r="E27" s="62"/>
      <c r="F27" s="62"/>
      <c r="G27" s="62"/>
      <c r="H27" s="62"/>
      <c r="I27" s="62"/>
      <c r="J27" s="62"/>
      <c r="K27" s="62"/>
      <c r="L27" s="80"/>
    </row>
    <row r="28" spans="1:17" x14ac:dyDescent="0.35">
      <c r="E28" s="23"/>
      <c r="F28" s="23"/>
      <c r="G28" s="23"/>
      <c r="H28" s="23"/>
      <c r="I28" s="23"/>
      <c r="J28" s="23"/>
      <c r="K28" s="23"/>
      <c r="L28" s="23"/>
    </row>
    <row r="29" spans="1:17" ht="29.5" x14ac:dyDescent="0.4">
      <c r="B29" s="55" t="s">
        <v>135</v>
      </c>
      <c r="C29" s="56" t="s">
        <v>18</v>
      </c>
      <c r="D29" s="57" t="s">
        <v>136</v>
      </c>
      <c r="E29" s="58" t="s">
        <v>19</v>
      </c>
      <c r="F29" s="57" t="s">
        <v>97</v>
      </c>
      <c r="G29" s="58" t="s">
        <v>19</v>
      </c>
      <c r="H29" s="57" t="s">
        <v>137</v>
      </c>
      <c r="I29" s="58" t="s">
        <v>19</v>
      </c>
      <c r="J29" s="57"/>
      <c r="K29" s="58"/>
      <c r="L29" s="81" t="s">
        <v>21</v>
      </c>
      <c r="N29" s="21" t="s">
        <v>138</v>
      </c>
    </row>
    <row r="30" spans="1:17" ht="17" x14ac:dyDescent="0.4">
      <c r="B30" s="59"/>
      <c r="C30" s="22"/>
      <c r="D30" s="54">
        <v>50</v>
      </c>
      <c r="E30" s="83"/>
      <c r="F30" s="54">
        <v>15</v>
      </c>
      <c r="G30" s="83"/>
      <c r="H30" s="54">
        <v>30</v>
      </c>
      <c r="I30" s="83"/>
      <c r="J30" s="54"/>
      <c r="K30" s="54"/>
      <c r="L30" s="79">
        <f>(D30*E30)+(F30*G30)+(J30*K30)+(H30*I30)</f>
        <v>0</v>
      </c>
    </row>
    <row r="31" spans="1:17" ht="17" x14ac:dyDescent="0.4">
      <c r="B31" s="60"/>
      <c r="C31" s="61"/>
      <c r="D31" s="62"/>
      <c r="E31" s="62"/>
      <c r="F31" s="62"/>
      <c r="G31" s="62"/>
      <c r="H31" s="63"/>
      <c r="I31" s="62"/>
      <c r="J31" s="62"/>
      <c r="K31" s="62"/>
      <c r="L31" s="82"/>
    </row>
    <row r="32" spans="1:17" ht="17" x14ac:dyDescent="0.4">
      <c r="E32" s="23"/>
      <c r="F32" s="23"/>
      <c r="G32" s="23"/>
      <c r="H32" s="36"/>
      <c r="I32" s="23"/>
      <c r="J32" s="23"/>
      <c r="K32" s="23"/>
      <c r="L32" s="36"/>
    </row>
    <row r="33" spans="1:12" ht="29.5" x14ac:dyDescent="0.4">
      <c r="B33" s="55" t="s">
        <v>125</v>
      </c>
      <c r="C33" s="56" t="s">
        <v>18</v>
      </c>
      <c r="D33" s="57" t="s">
        <v>136</v>
      </c>
      <c r="E33" s="58" t="s">
        <v>19</v>
      </c>
      <c r="F33" s="57" t="s">
        <v>97</v>
      </c>
      <c r="G33" s="58" t="s">
        <v>19</v>
      </c>
      <c r="H33" s="57"/>
      <c r="I33" s="58"/>
      <c r="J33" s="57"/>
      <c r="K33" s="57"/>
      <c r="L33" s="78" t="s">
        <v>21</v>
      </c>
    </row>
    <row r="34" spans="1:12" ht="17" x14ac:dyDescent="0.4">
      <c r="A34" s="53"/>
      <c r="B34" s="59"/>
      <c r="C34" s="22"/>
      <c r="D34" s="54">
        <v>50</v>
      </c>
      <c r="E34" s="83"/>
      <c r="F34" s="54">
        <v>15</v>
      </c>
      <c r="G34" s="83"/>
      <c r="H34" s="54"/>
      <c r="I34" s="54"/>
      <c r="J34" s="54"/>
      <c r="K34" s="23"/>
      <c r="L34" s="79">
        <f>(D34*E34)+(F34*G34)+(J34*K34)+(H34*I34)</f>
        <v>0</v>
      </c>
    </row>
    <row r="35" spans="1:12" x14ac:dyDescent="0.35">
      <c r="B35" s="60"/>
      <c r="C35" s="61"/>
      <c r="D35" s="62"/>
      <c r="E35" s="62"/>
      <c r="F35" s="62"/>
      <c r="G35" s="62"/>
      <c r="H35" s="62"/>
      <c r="I35" s="62"/>
      <c r="J35" s="62"/>
      <c r="K35" s="62"/>
      <c r="L35" s="80"/>
    </row>
    <row r="36" spans="1:12" x14ac:dyDescent="0.35">
      <c r="E36" s="23"/>
      <c r="F36" s="23"/>
      <c r="G36" s="23"/>
      <c r="H36" s="23"/>
      <c r="I36" s="23"/>
      <c r="J36" s="23"/>
      <c r="K36" s="23"/>
      <c r="L36" s="23"/>
    </row>
    <row r="37" spans="1:12" ht="29.5" x14ac:dyDescent="0.4">
      <c r="B37" s="55" t="s">
        <v>124</v>
      </c>
      <c r="C37" s="56" t="s">
        <v>18</v>
      </c>
      <c r="D37" s="57" t="s">
        <v>136</v>
      </c>
      <c r="E37" s="58" t="s">
        <v>19</v>
      </c>
      <c r="F37" s="57" t="s">
        <v>97</v>
      </c>
      <c r="G37" s="58" t="s">
        <v>19</v>
      </c>
      <c r="H37" s="57"/>
      <c r="I37" s="57"/>
      <c r="J37" s="57"/>
      <c r="K37" s="57"/>
      <c r="L37" s="78" t="s">
        <v>21</v>
      </c>
    </row>
    <row r="38" spans="1:12" ht="17" x14ac:dyDescent="0.4">
      <c r="A38" s="53"/>
      <c r="B38" s="59"/>
      <c r="C38" s="22"/>
      <c r="D38" s="54">
        <v>50</v>
      </c>
      <c r="E38" s="83"/>
      <c r="F38" s="54">
        <v>25</v>
      </c>
      <c r="G38" s="83"/>
      <c r="H38" s="54"/>
      <c r="I38" s="23"/>
      <c r="J38" s="54"/>
      <c r="K38" s="23"/>
      <c r="L38" s="79">
        <f>(D38*E38)+(F38*G38)+(J38*K38)+(H38*I38)</f>
        <v>0</v>
      </c>
    </row>
    <row r="39" spans="1:12" x14ac:dyDescent="0.35">
      <c r="B39" s="60"/>
      <c r="C39" s="61"/>
      <c r="D39" s="62"/>
      <c r="E39" s="61"/>
      <c r="F39" s="61"/>
      <c r="G39" s="61"/>
      <c r="H39" s="61"/>
      <c r="I39" s="61"/>
      <c r="J39" s="61"/>
      <c r="K39" s="61"/>
      <c r="L39" s="64"/>
    </row>
    <row r="41" spans="1:12" x14ac:dyDescent="0.35">
      <c r="B41" s="22" t="s">
        <v>26</v>
      </c>
      <c r="C41" s="21" t="s">
        <v>27</v>
      </c>
    </row>
    <row r="42" spans="1:12" ht="17" x14ac:dyDescent="0.4">
      <c r="B42" s="21" t="s">
        <v>28</v>
      </c>
      <c r="C42" s="21" t="s">
        <v>29</v>
      </c>
      <c r="D42" s="35" t="s">
        <v>30</v>
      </c>
      <c r="E42" s="23" t="s">
        <v>19</v>
      </c>
      <c r="F42" s="37" t="s">
        <v>21</v>
      </c>
    </row>
    <row r="43" spans="1:12" ht="17" x14ac:dyDescent="0.4">
      <c r="A43" s="21" t="s">
        <v>22</v>
      </c>
      <c r="B43" s="22"/>
      <c r="C43" s="22" t="s">
        <v>25</v>
      </c>
      <c r="D43" s="54">
        <v>30</v>
      </c>
      <c r="E43" s="83"/>
      <c r="F43" s="36">
        <f>(D43*E43)</f>
        <v>0</v>
      </c>
    </row>
    <row r="44" spans="1:12" ht="17" x14ac:dyDescent="0.4">
      <c r="A44" s="21" t="s">
        <v>23</v>
      </c>
      <c r="B44" s="22"/>
      <c r="C44" s="22"/>
      <c r="D44" s="54">
        <v>30</v>
      </c>
      <c r="E44" s="83"/>
      <c r="F44" s="36">
        <f>(D44*E44)</f>
        <v>0</v>
      </c>
    </row>
    <row r="45" spans="1:12" ht="17.5" thickBot="1" x14ac:dyDescent="0.45">
      <c r="A45" s="38" t="s">
        <v>24</v>
      </c>
      <c r="B45" s="39"/>
      <c r="C45" s="39"/>
      <c r="D45" s="65">
        <v>30</v>
      </c>
      <c r="E45" s="83"/>
      <c r="F45" s="67">
        <f t="shared" ref="F45" si="0">(D45*E45)</f>
        <v>0</v>
      </c>
    </row>
    <row r="46" spans="1:12" ht="17.5" thickTop="1" x14ac:dyDescent="0.4">
      <c r="E46" s="23"/>
      <c r="F46" s="36">
        <f>SUM(F43:F45)</f>
        <v>0</v>
      </c>
    </row>
    <row r="47" spans="1:12" ht="17" x14ac:dyDescent="0.4">
      <c r="E47" s="23"/>
      <c r="F47" s="36"/>
    </row>
    <row r="48" spans="1:12" ht="21" x14ac:dyDescent="0.5">
      <c r="B48" s="33" t="s">
        <v>31</v>
      </c>
    </row>
    <row r="49" spans="2:10" ht="21.5" thickBot="1" x14ac:dyDescent="0.55000000000000004">
      <c r="B49" s="33"/>
      <c r="C49" s="21" t="s">
        <v>126</v>
      </c>
      <c r="E49" s="21" t="s">
        <v>127</v>
      </c>
    </row>
    <row r="50" spans="2:10" x14ac:dyDescent="0.35">
      <c r="B50" s="40"/>
      <c r="C50" s="41" t="s">
        <v>16</v>
      </c>
      <c r="D50" s="41" t="s">
        <v>32</v>
      </c>
      <c r="E50" s="41" t="s">
        <v>16</v>
      </c>
      <c r="F50" s="42" t="s">
        <v>32</v>
      </c>
    </row>
    <row r="51" spans="2:10" x14ac:dyDescent="0.35">
      <c r="B51" s="29" t="s">
        <v>128</v>
      </c>
      <c r="C51" s="84"/>
      <c r="D51" s="84"/>
      <c r="E51" s="85"/>
      <c r="F51" s="84"/>
    </row>
    <row r="52" spans="2:10" x14ac:dyDescent="0.35">
      <c r="B52" s="29" t="s">
        <v>129</v>
      </c>
      <c r="C52" s="84"/>
      <c r="D52" s="84"/>
      <c r="E52" s="85"/>
      <c r="F52" s="84"/>
    </row>
    <row r="53" spans="2:10" ht="15" thickBot="1" x14ac:dyDescent="0.4">
      <c r="B53" s="31" t="s">
        <v>130</v>
      </c>
      <c r="C53" s="84"/>
      <c r="D53" s="84"/>
      <c r="E53" s="85"/>
      <c r="F53" s="84"/>
    </row>
    <row r="55" spans="2:10" x14ac:dyDescent="0.35">
      <c r="C55" s="23" t="s">
        <v>33</v>
      </c>
      <c r="D55" s="23" t="s">
        <v>34</v>
      </c>
      <c r="E55" s="103" t="s">
        <v>21</v>
      </c>
      <c r="F55" s="103"/>
    </row>
    <row r="56" spans="2:10" x14ac:dyDescent="0.35">
      <c r="B56" s="21" t="s">
        <v>35</v>
      </c>
      <c r="C56" s="54">
        <v>12.75</v>
      </c>
      <c r="D56" s="83"/>
      <c r="E56" s="104">
        <f>C56*D56</f>
        <v>0</v>
      </c>
      <c r="F56" s="104"/>
      <c r="H56" s="73" t="s">
        <v>36</v>
      </c>
      <c r="I56" s="73"/>
      <c r="J56" s="73"/>
    </row>
    <row r="57" spans="2:10" x14ac:dyDescent="0.35">
      <c r="B57" s="21" t="s">
        <v>37</v>
      </c>
      <c r="C57" s="54">
        <v>24</v>
      </c>
      <c r="D57" s="83"/>
      <c r="E57" s="104">
        <f>C57*D57</f>
        <v>0</v>
      </c>
      <c r="F57" s="104"/>
      <c r="H57" s="73" t="s">
        <v>140</v>
      </c>
    </row>
    <row r="58" spans="2:10" x14ac:dyDescent="0.35">
      <c r="B58" s="21" t="s">
        <v>37</v>
      </c>
      <c r="C58" s="54">
        <v>12</v>
      </c>
      <c r="D58" s="83"/>
      <c r="E58" s="104">
        <f>C58*D58</f>
        <v>0</v>
      </c>
      <c r="F58" s="104"/>
      <c r="G58" s="68"/>
      <c r="H58" s="73" t="s">
        <v>38</v>
      </c>
    </row>
    <row r="59" spans="2:10" x14ac:dyDescent="0.35">
      <c r="B59" s="21" t="s">
        <v>39</v>
      </c>
      <c r="C59" s="54">
        <v>51</v>
      </c>
      <c r="D59" s="83"/>
      <c r="E59" s="104">
        <f>C59*D59</f>
        <v>0</v>
      </c>
      <c r="F59" s="104"/>
      <c r="H59" s="73" t="s">
        <v>141</v>
      </c>
    </row>
    <row r="60" spans="2:10" ht="15" thickBot="1" x14ac:dyDescent="0.4">
      <c r="B60" s="38" t="s">
        <v>39</v>
      </c>
      <c r="C60" s="65">
        <v>25.5</v>
      </c>
      <c r="D60" s="83"/>
      <c r="E60" s="105">
        <f>C60*D60</f>
        <v>0</v>
      </c>
      <c r="F60" s="105"/>
      <c r="H60" s="73" t="s">
        <v>40</v>
      </c>
    </row>
    <row r="61" spans="2:10" ht="15" thickTop="1" x14ac:dyDescent="0.35">
      <c r="E61" s="104">
        <f>SUM(E56:F60)</f>
        <v>0</v>
      </c>
      <c r="F61" s="104"/>
    </row>
    <row r="63" spans="2:10" x14ac:dyDescent="0.35">
      <c r="D63" s="23" t="s">
        <v>33</v>
      </c>
      <c r="E63" s="103" t="s">
        <v>21</v>
      </c>
      <c r="F63" s="103"/>
    </row>
    <row r="64" spans="2:10" x14ac:dyDescent="0.35">
      <c r="B64" s="21" t="s">
        <v>41</v>
      </c>
      <c r="C64" s="54"/>
      <c r="D64" s="83"/>
      <c r="E64" s="104">
        <f>D64</f>
        <v>0</v>
      </c>
      <c r="F64" s="104"/>
    </row>
    <row r="65" spans="2:10" x14ac:dyDescent="0.35">
      <c r="B65" s="21" t="s">
        <v>42</v>
      </c>
      <c r="C65" s="54"/>
      <c r="D65" s="83"/>
      <c r="E65" s="104">
        <f>D65</f>
        <v>0</v>
      </c>
      <c r="F65" s="104"/>
    </row>
    <row r="66" spans="2:10" ht="15" thickBot="1" x14ac:dyDescent="0.4">
      <c r="B66" s="38" t="s">
        <v>43</v>
      </c>
      <c r="C66" s="65"/>
      <c r="D66" s="83"/>
      <c r="E66" s="105">
        <f>D66</f>
        <v>0</v>
      </c>
      <c r="F66" s="105"/>
    </row>
    <row r="67" spans="2:10" ht="15" thickTop="1" x14ac:dyDescent="0.35">
      <c r="E67" s="104">
        <f>SUM(E64:F66)</f>
        <v>0</v>
      </c>
      <c r="F67" s="104"/>
    </row>
    <row r="69" spans="2:10" x14ac:dyDescent="0.35">
      <c r="C69" s="23" t="s">
        <v>44</v>
      </c>
      <c r="D69" s="23" t="s">
        <v>45</v>
      </c>
      <c r="E69" s="103" t="s">
        <v>21</v>
      </c>
      <c r="F69" s="103"/>
    </row>
    <row r="70" spans="2:10" x14ac:dyDescent="0.35">
      <c r="B70" s="21" t="s">
        <v>46</v>
      </c>
      <c r="C70" s="54">
        <v>0.56999999999999995</v>
      </c>
      <c r="D70" s="83"/>
      <c r="E70" s="104">
        <f>C70*D70</f>
        <v>0</v>
      </c>
      <c r="F70" s="104"/>
    </row>
    <row r="71" spans="2:10" x14ac:dyDescent="0.35">
      <c r="B71" s="21" t="s">
        <v>47</v>
      </c>
      <c r="C71" s="23">
        <v>0.04</v>
      </c>
      <c r="D71" s="83"/>
      <c r="E71" s="104">
        <f>C71*D71</f>
        <v>0</v>
      </c>
      <c r="F71" s="104"/>
      <c r="G71" s="69" t="s">
        <v>48</v>
      </c>
      <c r="H71" s="70"/>
    </row>
    <row r="72" spans="2:10" x14ac:dyDescent="0.35">
      <c r="B72" s="21" t="s">
        <v>47</v>
      </c>
      <c r="C72" s="23">
        <v>0.04</v>
      </c>
      <c r="D72" s="83"/>
      <c r="E72" s="104">
        <f t="shared" ref="E72:E73" si="1">C72*D72</f>
        <v>0</v>
      </c>
      <c r="F72" s="104"/>
      <c r="G72" s="69" t="s">
        <v>48</v>
      </c>
      <c r="H72" s="70"/>
    </row>
    <row r="73" spans="2:10" ht="15" thickBot="1" x14ac:dyDescent="0.4">
      <c r="B73" s="38" t="s">
        <v>47</v>
      </c>
      <c r="C73" s="66">
        <v>0.04</v>
      </c>
      <c r="D73" s="83"/>
      <c r="E73" s="105">
        <f t="shared" si="1"/>
        <v>0</v>
      </c>
      <c r="F73" s="105"/>
      <c r="G73" s="69" t="s">
        <v>48</v>
      </c>
      <c r="H73" s="70"/>
    </row>
    <row r="74" spans="2:10" ht="15" thickTop="1" x14ac:dyDescent="0.35">
      <c r="B74" s="21" t="s">
        <v>49</v>
      </c>
      <c r="E74" s="104">
        <f>SUM(E70:F73)</f>
        <v>0</v>
      </c>
      <c r="F74" s="104"/>
      <c r="H74" s="71"/>
    </row>
    <row r="75" spans="2:10" x14ac:dyDescent="0.35">
      <c r="B75" s="21" t="s">
        <v>50</v>
      </c>
      <c r="C75" s="106"/>
      <c r="D75" s="107"/>
      <c r="E75" s="107"/>
      <c r="F75" s="107"/>
      <c r="G75" s="107"/>
      <c r="H75" s="107"/>
      <c r="I75" s="107"/>
      <c r="J75" s="108"/>
    </row>
    <row r="77" spans="2:10" ht="17" x14ac:dyDescent="0.4">
      <c r="B77" s="44" t="s">
        <v>146</v>
      </c>
      <c r="D77" s="36">
        <f>L22+L26+L30+L34+L38+F46+E56</f>
        <v>0</v>
      </c>
    </row>
    <row r="78" spans="2:10" ht="17" x14ac:dyDescent="0.4">
      <c r="B78" s="44" t="s">
        <v>145</v>
      </c>
      <c r="D78" s="36">
        <f>E61+E67+E74</f>
        <v>0</v>
      </c>
    </row>
    <row r="80" spans="2:10" ht="17" x14ac:dyDescent="0.4">
      <c r="B80" s="44" t="s">
        <v>53</v>
      </c>
      <c r="D80" s="86"/>
    </row>
    <row r="81" spans="2:4" ht="17" x14ac:dyDescent="0.4">
      <c r="B81" s="44" t="s">
        <v>54</v>
      </c>
      <c r="D81" s="36">
        <f>(D77*D80)*-1</f>
        <v>0</v>
      </c>
    </row>
    <row r="82" spans="2:4" ht="17.5" thickBot="1" x14ac:dyDescent="0.45">
      <c r="B82" s="38"/>
      <c r="C82" s="38"/>
      <c r="D82" s="72"/>
    </row>
    <row r="83" spans="2:4" ht="17.5" thickTop="1" x14ac:dyDescent="0.4">
      <c r="B83" s="44" t="s">
        <v>55</v>
      </c>
      <c r="D83" s="36">
        <f>(D77+D81)+D78</f>
        <v>0</v>
      </c>
    </row>
    <row r="85" spans="2:4" ht="17" x14ac:dyDescent="0.4">
      <c r="B85" s="44" t="s">
        <v>56</v>
      </c>
    </row>
    <row r="86" spans="2:4" ht="17" x14ac:dyDescent="0.4">
      <c r="B86" s="45" t="s">
        <v>57</v>
      </c>
    </row>
    <row r="87" spans="2:4" ht="17" x14ac:dyDescent="0.4">
      <c r="B87" s="45" t="s">
        <v>58</v>
      </c>
    </row>
  </sheetData>
  <mergeCells count="31">
    <mergeCell ref="E70:F70"/>
    <mergeCell ref="E55:F55"/>
    <mergeCell ref="E56:F56"/>
    <mergeCell ref="E57:F57"/>
    <mergeCell ref="E60:F60"/>
    <mergeCell ref="E61:F61"/>
    <mergeCell ref="E63:F63"/>
    <mergeCell ref="E64:F64"/>
    <mergeCell ref="E66:F66"/>
    <mergeCell ref="E67:F67"/>
    <mergeCell ref="E69:F69"/>
    <mergeCell ref="E65:F65"/>
    <mergeCell ref="E59:F59"/>
    <mergeCell ref="E58:F58"/>
    <mergeCell ref="E71:F71"/>
    <mergeCell ref="E72:F72"/>
    <mergeCell ref="E73:F73"/>
    <mergeCell ref="E74:F74"/>
    <mergeCell ref="C75:J75"/>
    <mergeCell ref="G9:I9"/>
    <mergeCell ref="G10:I10"/>
    <mergeCell ref="G11:I11"/>
    <mergeCell ref="M9:O9"/>
    <mergeCell ref="C8:D8"/>
    <mergeCell ref="C9:D9"/>
    <mergeCell ref="C10:D10"/>
    <mergeCell ref="C15:D15"/>
    <mergeCell ref="C16:D16"/>
    <mergeCell ref="C17:D17"/>
    <mergeCell ref="C18:D18"/>
    <mergeCell ref="C11:D11"/>
  </mergeCells>
  <pageMargins left="0.7" right="0.7" top="0.75" bottom="0.75" header="0.3" footer="0.3"/>
  <pageSetup paperSize="9" scale="58" orientation="landscape" r:id="rId1"/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5CF1-EB57-49A2-AEA5-C931F20A32AA}">
  <dimension ref="A1:E43"/>
  <sheetViews>
    <sheetView tabSelected="1" topLeftCell="A4" zoomScale="130" zoomScaleNormal="130" workbookViewId="0">
      <selection activeCell="D39" sqref="D39"/>
    </sheetView>
  </sheetViews>
  <sheetFormatPr defaultRowHeight="13" x14ac:dyDescent="0.3"/>
  <cols>
    <col min="1" max="1" width="3.54296875" style="6" customWidth="1"/>
    <col min="2" max="2" width="36.1796875" style="6" customWidth="1"/>
    <col min="3" max="3" width="11.26953125" style="6" customWidth="1"/>
    <col min="4" max="4" width="10.81640625" style="13" customWidth="1"/>
    <col min="5" max="5" width="5" style="6" customWidth="1"/>
    <col min="6" max="6" width="13.1796875" style="6" customWidth="1"/>
    <col min="7" max="7" width="6.54296875" style="6" customWidth="1"/>
    <col min="8" max="8" width="10.54296875" style="6" customWidth="1"/>
    <col min="9" max="9" width="4.7265625" style="6" customWidth="1"/>
    <col min="10" max="10" width="10.81640625" style="6" customWidth="1"/>
    <col min="11" max="11" width="7.54296875" style="6" customWidth="1"/>
    <col min="12" max="12" width="9.7265625" style="6" customWidth="1"/>
    <col min="13" max="13" width="4.26953125" style="6" customWidth="1"/>
    <col min="14" max="14" width="9.7265625" style="6" customWidth="1"/>
    <col min="15" max="15" width="3.54296875" style="6" customWidth="1"/>
    <col min="16" max="16" width="11.54296875" style="6" customWidth="1"/>
    <col min="17" max="17" width="4.54296875" style="6" customWidth="1"/>
    <col min="18" max="18" width="12.26953125" style="6" customWidth="1"/>
    <col min="19" max="19" width="6.26953125" style="6" customWidth="1"/>
    <col min="20" max="20" width="15" style="6" customWidth="1"/>
    <col min="21" max="16384" width="8.7265625" style="6"/>
  </cols>
  <sheetData>
    <row r="1" spans="1:4" x14ac:dyDescent="0.3">
      <c r="A1" s="12" t="s">
        <v>59</v>
      </c>
    </row>
    <row r="3" spans="1:4" x14ac:dyDescent="0.3">
      <c r="C3" s="9"/>
      <c r="D3" s="14">
        <v>45519</v>
      </c>
    </row>
    <row r="4" spans="1:4" x14ac:dyDescent="0.3">
      <c r="A4" s="7" t="s">
        <v>13</v>
      </c>
      <c r="D4" s="15"/>
    </row>
    <row r="5" spans="1:4" x14ac:dyDescent="0.3">
      <c r="A5" s="6" t="s">
        <v>60</v>
      </c>
    </row>
    <row r="6" spans="1:4" x14ac:dyDescent="0.3">
      <c r="B6" s="6" t="s">
        <v>61</v>
      </c>
    </row>
    <row r="7" spans="1:4" x14ac:dyDescent="0.3">
      <c r="B7" s="6" t="s">
        <v>147</v>
      </c>
    </row>
    <row r="9" spans="1:4" x14ac:dyDescent="0.3">
      <c r="A9" s="6" t="s">
        <v>62</v>
      </c>
    </row>
    <row r="10" spans="1:4" x14ac:dyDescent="0.3">
      <c r="B10" s="6" t="s">
        <v>148</v>
      </c>
    </row>
    <row r="12" spans="1:4" x14ac:dyDescent="0.3">
      <c r="A12" s="6" t="s">
        <v>64</v>
      </c>
    </row>
    <row r="13" spans="1:4" x14ac:dyDescent="0.3">
      <c r="B13" s="6" t="s">
        <v>148</v>
      </c>
    </row>
    <row r="14" spans="1:4" x14ac:dyDescent="0.3">
      <c r="B14" s="6" t="s">
        <v>149</v>
      </c>
    </row>
    <row r="16" spans="1:4" x14ac:dyDescent="0.3">
      <c r="A16" s="6" t="s">
        <v>65</v>
      </c>
    </row>
    <row r="17" spans="1:4" x14ac:dyDescent="0.3">
      <c r="B17" s="6" t="s">
        <v>150</v>
      </c>
    </row>
    <row r="18" spans="1:4" x14ac:dyDescent="0.3">
      <c r="B18" s="6" t="s">
        <v>151</v>
      </c>
    </row>
    <row r="20" spans="1:4" x14ac:dyDescent="0.3">
      <c r="A20" s="6" t="s">
        <v>66</v>
      </c>
    </row>
    <row r="21" spans="1:4" x14ac:dyDescent="0.3">
      <c r="B21" s="6" t="s">
        <v>84</v>
      </c>
    </row>
    <row r="24" spans="1:4" x14ac:dyDescent="0.3">
      <c r="A24" s="6" t="s">
        <v>91</v>
      </c>
      <c r="D24" s="6"/>
    </row>
    <row r="25" spans="1:4" x14ac:dyDescent="0.3">
      <c r="B25" s="6" t="s">
        <v>85</v>
      </c>
      <c r="D25" s="16" t="s">
        <v>87</v>
      </c>
    </row>
    <row r="26" spans="1:4" x14ac:dyDescent="0.3">
      <c r="B26" s="6" t="s">
        <v>86</v>
      </c>
      <c r="D26" s="16" t="s">
        <v>88</v>
      </c>
    </row>
    <row r="27" spans="1:4" x14ac:dyDescent="0.3">
      <c r="B27" s="6" t="s">
        <v>89</v>
      </c>
      <c r="D27" s="16" t="s">
        <v>90</v>
      </c>
    </row>
    <row r="28" spans="1:4" x14ac:dyDescent="0.3">
      <c r="D28" s="16"/>
    </row>
    <row r="29" spans="1:4" x14ac:dyDescent="0.3">
      <c r="A29" s="6" t="s">
        <v>92</v>
      </c>
      <c r="D29" s="6"/>
    </row>
    <row r="30" spans="1:4" x14ac:dyDescent="0.3">
      <c r="B30" s="6" t="s">
        <v>93</v>
      </c>
      <c r="D30" s="16" t="s">
        <v>87</v>
      </c>
    </row>
    <row r="31" spans="1:4" x14ac:dyDescent="0.3">
      <c r="B31" s="6" t="s">
        <v>94</v>
      </c>
      <c r="D31" s="16" t="s">
        <v>88</v>
      </c>
    </row>
    <row r="32" spans="1:4" x14ac:dyDescent="0.3">
      <c r="B32" s="6" t="s">
        <v>95</v>
      </c>
      <c r="D32" s="16" t="s">
        <v>90</v>
      </c>
    </row>
    <row r="33" spans="1:5" x14ac:dyDescent="0.3">
      <c r="D33" s="16"/>
    </row>
    <row r="34" spans="1:5" x14ac:dyDescent="0.3">
      <c r="A34" s="6" t="s">
        <v>103</v>
      </c>
      <c r="E34" s="17"/>
    </row>
    <row r="35" spans="1:5" x14ac:dyDescent="0.3">
      <c r="B35" s="6" t="s">
        <v>156</v>
      </c>
    </row>
    <row r="36" spans="1:5" x14ac:dyDescent="0.3">
      <c r="B36" s="6" t="s">
        <v>157</v>
      </c>
    </row>
    <row r="37" spans="1:5" x14ac:dyDescent="0.3">
      <c r="A37" s="6" t="s">
        <v>67</v>
      </c>
    </row>
    <row r="38" spans="1:5" x14ac:dyDescent="0.3">
      <c r="B38" s="6" t="s">
        <v>68</v>
      </c>
    </row>
    <row r="39" spans="1:5" x14ac:dyDescent="0.3">
      <c r="D39" s="16"/>
    </row>
    <row r="40" spans="1:5" x14ac:dyDescent="0.3">
      <c r="A40" s="6" t="s">
        <v>96</v>
      </c>
    </row>
    <row r="41" spans="1:5" x14ac:dyDescent="0.3">
      <c r="B41" s="6" t="s">
        <v>121</v>
      </c>
    </row>
    <row r="42" spans="1:5" x14ac:dyDescent="0.3">
      <c r="A42" s="6" t="s">
        <v>122</v>
      </c>
    </row>
    <row r="43" spans="1:5" x14ac:dyDescent="0.3">
      <c r="B43" s="6" t="s">
        <v>123</v>
      </c>
    </row>
  </sheetData>
  <pageMargins left="0.7" right="0.44" top="0.32" bottom="0.42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69"/>
  <sheetViews>
    <sheetView zoomScaleNormal="100" workbookViewId="0">
      <selection activeCell="J32" sqref="J32"/>
    </sheetView>
  </sheetViews>
  <sheetFormatPr defaultRowHeight="14.5" x14ac:dyDescent="0.35"/>
  <cols>
    <col min="1" max="1" width="3.54296875" customWidth="1"/>
    <col min="2" max="2" width="36.1796875" customWidth="1"/>
    <col min="3" max="3" width="9.54296875" customWidth="1"/>
    <col min="4" max="4" width="11.54296875" customWidth="1"/>
    <col min="5" max="5" width="5" customWidth="1"/>
    <col min="6" max="6" width="12.26953125" customWidth="1"/>
    <col min="7" max="7" width="4.7265625" customWidth="1"/>
    <col min="8" max="8" width="10.54296875" customWidth="1"/>
    <col min="9" max="9" width="4.7265625" customWidth="1"/>
    <col min="10" max="10" width="10.453125" customWidth="1"/>
    <col min="11" max="11" width="6.81640625" customWidth="1"/>
    <col min="12" max="12" width="10.1796875" customWidth="1"/>
    <col min="13" max="13" width="5.54296875" customWidth="1"/>
    <col min="14" max="14" width="11.54296875" customWidth="1"/>
    <col min="15" max="17" width="6.26953125" customWidth="1"/>
    <col min="18" max="18" width="15" customWidth="1"/>
  </cols>
  <sheetData>
    <row r="1" spans="2:12" ht="15.5" x14ac:dyDescent="0.35">
      <c r="B1" s="5" t="s">
        <v>0</v>
      </c>
      <c r="D1" s="5" t="s">
        <v>1</v>
      </c>
    </row>
    <row r="2" spans="2:12" ht="15.5" x14ac:dyDescent="0.35">
      <c r="B2" s="5" t="s">
        <v>2</v>
      </c>
      <c r="D2" s="3" t="s">
        <v>69</v>
      </c>
    </row>
    <row r="3" spans="2:12" ht="15.5" x14ac:dyDescent="0.35">
      <c r="B3" s="5" t="s">
        <v>4</v>
      </c>
    </row>
    <row r="6" spans="2:12" ht="15" thickBot="1" x14ac:dyDescent="0.4"/>
    <row r="7" spans="2:12" ht="21" x14ac:dyDescent="0.5">
      <c r="B7" s="24" t="s">
        <v>5</v>
      </c>
      <c r="C7" s="25"/>
      <c r="D7" s="26"/>
      <c r="E7" s="27"/>
      <c r="F7" s="27"/>
      <c r="G7" s="27"/>
      <c r="H7" s="27"/>
      <c r="I7" s="27"/>
      <c r="J7" s="27"/>
      <c r="K7" s="27"/>
      <c r="L7" s="28"/>
    </row>
    <row r="8" spans="2:12" x14ac:dyDescent="0.35">
      <c r="B8" s="29" t="s">
        <v>6</v>
      </c>
      <c r="C8" s="109"/>
      <c r="D8" s="110"/>
      <c r="E8" s="23"/>
      <c r="F8" s="21"/>
      <c r="G8" s="21"/>
      <c r="H8" s="21"/>
      <c r="I8" s="21"/>
      <c r="J8" s="21"/>
      <c r="K8" s="21"/>
      <c r="L8" s="75"/>
    </row>
    <row r="9" spans="2:12" x14ac:dyDescent="0.35">
      <c r="B9" s="29" t="s">
        <v>7</v>
      </c>
      <c r="C9" s="109"/>
      <c r="D9" s="110"/>
      <c r="E9" s="23"/>
      <c r="F9" s="21" t="s">
        <v>8</v>
      </c>
      <c r="G9" s="109"/>
      <c r="H9" s="110"/>
      <c r="I9" s="110"/>
      <c r="J9" s="21"/>
      <c r="K9" s="21"/>
      <c r="L9" s="76"/>
    </row>
    <row r="10" spans="2:12" x14ac:dyDescent="0.35">
      <c r="B10" s="29" t="s">
        <v>10</v>
      </c>
      <c r="C10" s="109"/>
      <c r="D10" s="110"/>
      <c r="E10" s="43"/>
      <c r="F10" s="21" t="s">
        <v>9</v>
      </c>
      <c r="G10" s="109"/>
      <c r="H10" s="110"/>
      <c r="I10" s="110"/>
      <c r="J10" s="23"/>
      <c r="K10" s="21"/>
      <c r="L10" s="75"/>
    </row>
    <row r="11" spans="2:12" x14ac:dyDescent="0.35">
      <c r="B11" s="29" t="s">
        <v>11</v>
      </c>
      <c r="C11" s="109"/>
      <c r="D11" s="110"/>
      <c r="E11" s="23"/>
      <c r="F11" s="21" t="s">
        <v>12</v>
      </c>
      <c r="G11" s="109"/>
      <c r="H11" s="110"/>
      <c r="I11" s="110"/>
      <c r="J11" s="23"/>
      <c r="K11" s="21"/>
      <c r="L11" s="75"/>
    </row>
    <row r="12" spans="2:12" ht="15" thickBot="1" x14ac:dyDescent="0.4">
      <c r="B12" s="31"/>
      <c r="C12" s="74"/>
      <c r="D12" s="32"/>
      <c r="E12" s="74"/>
      <c r="F12" s="74"/>
      <c r="G12" s="74"/>
      <c r="H12" s="74"/>
      <c r="I12" s="74"/>
      <c r="J12" s="74"/>
      <c r="K12" s="74"/>
      <c r="L12" s="77"/>
    </row>
    <row r="13" spans="2:12" x14ac:dyDescent="0.35">
      <c r="B13" s="21"/>
      <c r="C13" s="21"/>
      <c r="D13" s="23"/>
      <c r="E13" s="21"/>
      <c r="F13" s="21"/>
      <c r="G13" s="21"/>
      <c r="H13" s="21"/>
      <c r="I13" s="21"/>
      <c r="J13" s="21"/>
      <c r="K13" s="21"/>
      <c r="L13" s="21"/>
    </row>
    <row r="14" spans="2:12" ht="21" x14ac:dyDescent="0.5">
      <c r="B14" s="33" t="s">
        <v>13</v>
      </c>
      <c r="C14" s="21"/>
      <c r="D14" s="23"/>
      <c r="E14" s="21"/>
      <c r="F14" s="21"/>
      <c r="G14" s="21"/>
      <c r="H14" s="21"/>
      <c r="I14" s="21"/>
      <c r="J14" s="21"/>
      <c r="K14" s="21"/>
      <c r="L14" s="21"/>
    </row>
    <row r="15" spans="2:12" x14ac:dyDescent="0.35">
      <c r="B15" s="22" t="s">
        <v>15</v>
      </c>
      <c r="C15" s="111"/>
      <c r="D15" s="112"/>
      <c r="E15" s="21"/>
      <c r="F15" s="21"/>
      <c r="G15" s="21"/>
      <c r="H15" s="21"/>
      <c r="I15" s="21"/>
      <c r="J15" s="21"/>
      <c r="K15" s="21"/>
      <c r="L15" s="21"/>
    </row>
    <row r="16" spans="2:12" x14ac:dyDescent="0.35">
      <c r="B16" s="22" t="s">
        <v>16</v>
      </c>
      <c r="C16" s="111"/>
      <c r="D16" s="112"/>
      <c r="E16" s="21"/>
      <c r="F16" s="21"/>
      <c r="G16" s="21"/>
      <c r="H16" s="21"/>
      <c r="I16" s="21"/>
      <c r="J16" s="21"/>
      <c r="K16" s="21"/>
      <c r="L16" s="21"/>
    </row>
    <row r="17" spans="2:20" x14ac:dyDescent="0.35">
      <c r="B17" s="22" t="s">
        <v>17</v>
      </c>
      <c r="C17" s="111"/>
      <c r="D17" s="112"/>
      <c r="E17" s="21"/>
      <c r="F17" s="21"/>
      <c r="G17" s="21"/>
      <c r="H17" s="21"/>
      <c r="I17" s="21"/>
      <c r="J17" s="21"/>
      <c r="K17" s="21"/>
      <c r="L17" s="21"/>
    </row>
    <row r="22" spans="2:20" ht="46.9" customHeight="1" x14ac:dyDescent="0.4">
      <c r="B22" s="87" t="s">
        <v>142</v>
      </c>
      <c r="C22" s="10" t="s">
        <v>29</v>
      </c>
      <c r="D22" s="98" t="s">
        <v>136</v>
      </c>
      <c r="E22" s="10" t="s">
        <v>19</v>
      </c>
      <c r="F22" s="98" t="s">
        <v>97</v>
      </c>
      <c r="G22" s="10" t="s">
        <v>19</v>
      </c>
      <c r="H22" s="98" t="s">
        <v>143</v>
      </c>
      <c r="I22" s="98" t="s">
        <v>19</v>
      </c>
      <c r="J22" s="88" t="s">
        <v>21</v>
      </c>
      <c r="K22" s="89"/>
      <c r="L22" s="1"/>
      <c r="M22" s="1"/>
      <c r="N22" s="1"/>
      <c r="O22" s="1"/>
      <c r="P22" s="1"/>
      <c r="T22" s="1"/>
    </row>
    <row r="23" spans="2:20" ht="17" x14ac:dyDescent="0.4">
      <c r="B23" s="90"/>
      <c r="C23" s="2"/>
      <c r="D23" s="4">
        <v>50</v>
      </c>
      <c r="E23" s="84"/>
      <c r="F23" s="4">
        <v>15</v>
      </c>
      <c r="G23" s="84"/>
      <c r="H23" s="4">
        <v>40</v>
      </c>
      <c r="I23" s="84"/>
      <c r="J23" s="91">
        <f>(D23*E23)+(F23*G23)+(H23*I23)</f>
        <v>0</v>
      </c>
      <c r="K23" s="92"/>
      <c r="L23" s="4"/>
      <c r="M23" s="2"/>
      <c r="N23" t="s">
        <v>70</v>
      </c>
      <c r="O23" s="2"/>
      <c r="P23" s="2"/>
      <c r="Q23" s="2"/>
    </row>
    <row r="24" spans="2:20" ht="17" x14ac:dyDescent="0.4">
      <c r="B24" s="93"/>
      <c r="C24" s="94"/>
      <c r="D24" s="95"/>
      <c r="E24" s="95"/>
      <c r="F24" s="96"/>
      <c r="G24" s="94"/>
      <c r="H24" s="94"/>
      <c r="I24" s="94"/>
      <c r="J24" s="94"/>
      <c r="K24" s="97"/>
      <c r="L24" s="4"/>
      <c r="M24" s="2"/>
      <c r="N24" t="s">
        <v>71</v>
      </c>
      <c r="O24" s="2"/>
      <c r="P24" s="2"/>
      <c r="Q24" s="2"/>
    </row>
    <row r="25" spans="2:20" x14ac:dyDescent="0.35">
      <c r="N25" t="s">
        <v>72</v>
      </c>
      <c r="O25" s="2"/>
      <c r="P25" s="2"/>
      <c r="Q25" s="2"/>
    </row>
    <row r="26" spans="2:20" x14ac:dyDescent="0.35">
      <c r="N26" t="s">
        <v>73</v>
      </c>
      <c r="O26" s="2"/>
      <c r="P26" s="2"/>
      <c r="Q26" s="2"/>
    </row>
    <row r="27" spans="2:20" x14ac:dyDescent="0.35">
      <c r="N27" s="4"/>
      <c r="O27" s="2"/>
      <c r="P27" s="2"/>
      <c r="Q27" s="2"/>
    </row>
    <row r="28" spans="2:20" x14ac:dyDescent="0.35">
      <c r="N28" s="4"/>
      <c r="O28" s="2"/>
      <c r="P28" s="2"/>
      <c r="Q28" s="2"/>
    </row>
    <row r="29" spans="2:20" s="21" customFormat="1" ht="21" x14ac:dyDescent="0.5">
      <c r="B29" s="33" t="s">
        <v>31</v>
      </c>
      <c r="D29" s="23"/>
    </row>
    <row r="30" spans="2:20" s="21" customFormat="1" ht="21.5" thickBot="1" x14ac:dyDescent="0.55000000000000004">
      <c r="B30" s="33"/>
      <c r="C30" s="21" t="s">
        <v>126</v>
      </c>
      <c r="D30" s="23"/>
      <c r="E30" s="21" t="s">
        <v>127</v>
      </c>
    </row>
    <row r="31" spans="2:20" s="21" customFormat="1" x14ac:dyDescent="0.35">
      <c r="B31" s="40"/>
      <c r="C31" s="41" t="s">
        <v>16</v>
      </c>
      <c r="D31" s="41" t="s">
        <v>32</v>
      </c>
      <c r="E31" s="41" t="s">
        <v>16</v>
      </c>
      <c r="F31" s="42" t="s">
        <v>32</v>
      </c>
    </row>
    <row r="32" spans="2:20" s="21" customFormat="1" x14ac:dyDescent="0.35">
      <c r="B32" s="29" t="s">
        <v>128</v>
      </c>
      <c r="C32" s="84"/>
      <c r="D32" s="84"/>
      <c r="E32" s="85"/>
      <c r="F32" s="84"/>
    </row>
    <row r="33" spans="2:10" s="21" customFormat="1" x14ac:dyDescent="0.35">
      <c r="B33" s="29" t="s">
        <v>129</v>
      </c>
      <c r="C33" s="84"/>
      <c r="D33" s="84"/>
      <c r="E33" s="85"/>
      <c r="F33" s="84"/>
    </row>
    <row r="34" spans="2:10" s="21" customFormat="1" ht="15" thickBot="1" x14ac:dyDescent="0.4">
      <c r="B34" s="31" t="s">
        <v>130</v>
      </c>
      <c r="C34" s="84"/>
      <c r="D34" s="84"/>
      <c r="E34" s="85"/>
      <c r="F34" s="84"/>
    </row>
    <row r="35" spans="2:10" s="21" customFormat="1" x14ac:dyDescent="0.35">
      <c r="D35" s="23"/>
    </row>
    <row r="36" spans="2:10" s="21" customFormat="1" x14ac:dyDescent="0.35">
      <c r="C36" s="23" t="s">
        <v>33</v>
      </c>
      <c r="D36" s="23" t="s">
        <v>34</v>
      </c>
      <c r="E36" s="103" t="s">
        <v>21</v>
      </c>
      <c r="F36" s="103"/>
    </row>
    <row r="37" spans="2:10" s="21" customFormat="1" x14ac:dyDescent="0.35">
      <c r="B37" s="21" t="s">
        <v>35</v>
      </c>
      <c r="C37" s="54">
        <v>12.75</v>
      </c>
      <c r="D37" s="83"/>
      <c r="E37" s="104">
        <f>C37*D37</f>
        <v>0</v>
      </c>
      <c r="F37" s="104"/>
      <c r="H37" s="73" t="s">
        <v>36</v>
      </c>
      <c r="I37" s="73"/>
      <c r="J37" s="73"/>
    </row>
    <row r="38" spans="2:10" s="21" customFormat="1" x14ac:dyDescent="0.35">
      <c r="B38" s="21" t="s">
        <v>37</v>
      </c>
      <c r="C38" s="54">
        <v>24</v>
      </c>
      <c r="D38" s="83"/>
      <c r="E38" s="104">
        <f>C38*D38</f>
        <v>0</v>
      </c>
      <c r="F38" s="104"/>
      <c r="H38" s="73" t="s">
        <v>140</v>
      </c>
    </row>
    <row r="39" spans="2:10" s="21" customFormat="1" x14ac:dyDescent="0.35">
      <c r="B39" s="21" t="s">
        <v>37</v>
      </c>
      <c r="C39" s="54">
        <v>12</v>
      </c>
      <c r="D39" s="83"/>
      <c r="E39" s="104">
        <f>C39*D39</f>
        <v>0</v>
      </c>
      <c r="F39" s="104"/>
      <c r="G39" s="68"/>
      <c r="H39" s="73" t="s">
        <v>38</v>
      </c>
    </row>
    <row r="40" spans="2:10" s="21" customFormat="1" x14ac:dyDescent="0.35">
      <c r="B40" s="21" t="s">
        <v>39</v>
      </c>
      <c r="C40" s="54">
        <v>51</v>
      </c>
      <c r="D40" s="83"/>
      <c r="E40" s="104">
        <f>C40*D40</f>
        <v>0</v>
      </c>
      <c r="F40" s="104"/>
      <c r="H40" s="73" t="s">
        <v>141</v>
      </c>
    </row>
    <row r="41" spans="2:10" s="21" customFormat="1" ht="15" thickBot="1" x14ac:dyDescent="0.4">
      <c r="B41" s="38" t="s">
        <v>39</v>
      </c>
      <c r="C41" s="65">
        <v>25.5</v>
      </c>
      <c r="D41" s="83"/>
      <c r="E41" s="105">
        <f>C41*D41</f>
        <v>0</v>
      </c>
      <c r="F41" s="105"/>
      <c r="H41" s="73" t="s">
        <v>40</v>
      </c>
    </row>
    <row r="42" spans="2:10" s="21" customFormat="1" ht="15" thickTop="1" x14ac:dyDescent="0.35">
      <c r="D42" s="23"/>
      <c r="E42" s="104">
        <f>SUM(F38:F41)</f>
        <v>0</v>
      </c>
      <c r="F42" s="104"/>
    </row>
    <row r="43" spans="2:10" s="21" customFormat="1" x14ac:dyDescent="0.35">
      <c r="D43" s="23"/>
    </row>
    <row r="44" spans="2:10" s="21" customFormat="1" x14ac:dyDescent="0.35">
      <c r="D44" s="23" t="s">
        <v>33</v>
      </c>
      <c r="E44" s="103" t="s">
        <v>21</v>
      </c>
      <c r="F44" s="103"/>
    </row>
    <row r="45" spans="2:10" s="21" customFormat="1" x14ac:dyDescent="0.35">
      <c r="B45" s="21" t="s">
        <v>41</v>
      </c>
      <c r="C45" s="54"/>
      <c r="D45" s="83"/>
      <c r="E45" s="104">
        <f>C45</f>
        <v>0</v>
      </c>
      <c r="F45" s="104"/>
    </row>
    <row r="46" spans="2:10" s="21" customFormat="1" x14ac:dyDescent="0.35">
      <c r="B46" s="21" t="s">
        <v>42</v>
      </c>
      <c r="C46" s="54"/>
      <c r="D46" s="83"/>
      <c r="E46" s="104">
        <f>C46</f>
        <v>0</v>
      </c>
      <c r="F46" s="104"/>
    </row>
    <row r="47" spans="2:10" s="21" customFormat="1" ht="15" thickBot="1" x14ac:dyDescent="0.4">
      <c r="B47" s="38" t="s">
        <v>43</v>
      </c>
      <c r="C47" s="65"/>
      <c r="D47" s="83"/>
      <c r="E47" s="105">
        <f>C47</f>
        <v>0</v>
      </c>
      <c r="F47" s="105"/>
    </row>
    <row r="48" spans="2:10" s="21" customFormat="1" ht="15" thickTop="1" x14ac:dyDescent="0.35">
      <c r="D48" s="23"/>
      <c r="E48" s="104">
        <f>SUM(F45:F47)</f>
        <v>0</v>
      </c>
      <c r="F48" s="104"/>
    </row>
    <row r="49" spans="2:10" s="21" customFormat="1" x14ac:dyDescent="0.35">
      <c r="D49" s="23"/>
    </row>
    <row r="50" spans="2:10" s="21" customFormat="1" x14ac:dyDescent="0.35">
      <c r="C50" s="23" t="s">
        <v>44</v>
      </c>
      <c r="D50" s="23" t="s">
        <v>45</v>
      </c>
      <c r="E50" s="103" t="s">
        <v>21</v>
      </c>
      <c r="F50" s="103"/>
    </row>
    <row r="51" spans="2:10" s="21" customFormat="1" x14ac:dyDescent="0.35">
      <c r="B51" s="21" t="s">
        <v>46</v>
      </c>
      <c r="C51" s="54">
        <v>0.56999999999999995</v>
      </c>
      <c r="D51" s="83"/>
      <c r="E51" s="104">
        <f>C51*D51</f>
        <v>0</v>
      </c>
      <c r="F51" s="104"/>
    </row>
    <row r="52" spans="2:10" s="21" customFormat="1" x14ac:dyDescent="0.35">
      <c r="B52" s="21" t="s">
        <v>47</v>
      </c>
      <c r="C52" s="23">
        <v>0.04</v>
      </c>
      <c r="D52" s="83"/>
      <c r="E52" s="104">
        <f>C52*D52</f>
        <v>0</v>
      </c>
      <c r="F52" s="104"/>
      <c r="G52" s="69" t="s">
        <v>48</v>
      </c>
      <c r="H52" s="70"/>
    </row>
    <row r="53" spans="2:10" s="21" customFormat="1" x14ac:dyDescent="0.35">
      <c r="B53" s="21" t="s">
        <v>47</v>
      </c>
      <c r="C53" s="23">
        <v>0.04</v>
      </c>
      <c r="D53" s="83"/>
      <c r="E53" s="104">
        <f t="shared" ref="E53:E54" si="0">C53*D53</f>
        <v>0</v>
      </c>
      <c r="F53" s="104"/>
      <c r="G53" s="69" t="s">
        <v>48</v>
      </c>
      <c r="H53" s="70"/>
    </row>
    <row r="54" spans="2:10" s="21" customFormat="1" ht="15" thickBot="1" x14ac:dyDescent="0.4">
      <c r="B54" s="38" t="s">
        <v>47</v>
      </c>
      <c r="C54" s="66">
        <v>0.04</v>
      </c>
      <c r="D54" s="83"/>
      <c r="E54" s="105">
        <f t="shared" si="0"/>
        <v>0</v>
      </c>
      <c r="F54" s="105"/>
      <c r="G54" s="69" t="s">
        <v>48</v>
      </c>
      <c r="H54" s="70"/>
    </row>
    <row r="55" spans="2:10" s="21" customFormat="1" ht="15" thickTop="1" x14ac:dyDescent="0.35">
      <c r="B55" s="21" t="s">
        <v>49</v>
      </c>
      <c r="D55" s="23"/>
      <c r="E55" s="104">
        <f>SUM(F51:F54)</f>
        <v>0</v>
      </c>
      <c r="F55" s="104"/>
      <c r="H55" s="71"/>
    </row>
    <row r="56" spans="2:10" s="21" customFormat="1" x14ac:dyDescent="0.35">
      <c r="B56" s="21" t="s">
        <v>50</v>
      </c>
      <c r="C56" s="106"/>
      <c r="D56" s="107"/>
      <c r="E56" s="107"/>
      <c r="F56" s="107"/>
      <c r="G56" s="107"/>
      <c r="H56" s="107"/>
      <c r="I56" s="107"/>
      <c r="J56" s="108"/>
    </row>
    <row r="57" spans="2:10" s="21" customFormat="1" x14ac:dyDescent="0.35">
      <c r="D57" s="23"/>
    </row>
    <row r="58" spans="2:10" s="21" customFormat="1" ht="17" x14ac:dyDescent="0.4">
      <c r="B58" s="44" t="s">
        <v>51</v>
      </c>
      <c r="D58" s="36">
        <f>L4+J23+E37</f>
        <v>0</v>
      </c>
    </row>
    <row r="59" spans="2:10" s="21" customFormat="1" ht="17" x14ac:dyDescent="0.4">
      <c r="B59" s="44" t="s">
        <v>52</v>
      </c>
      <c r="D59" s="36">
        <f>E42+E48+E55</f>
        <v>0</v>
      </c>
    </row>
    <row r="60" spans="2:10" s="21" customFormat="1" x14ac:dyDescent="0.35">
      <c r="D60" s="23"/>
    </row>
    <row r="61" spans="2:10" s="21" customFormat="1" ht="17" x14ac:dyDescent="0.4">
      <c r="B61" s="44" t="s">
        <v>53</v>
      </c>
      <c r="D61" s="86"/>
    </row>
    <row r="62" spans="2:10" s="21" customFormat="1" ht="17" x14ac:dyDescent="0.4">
      <c r="B62" s="44" t="s">
        <v>54</v>
      </c>
      <c r="D62" s="36">
        <f>(D58*D61)*-1</f>
        <v>0</v>
      </c>
    </row>
    <row r="63" spans="2:10" s="21" customFormat="1" ht="17.5" thickBot="1" x14ac:dyDescent="0.45">
      <c r="B63" s="38"/>
      <c r="C63" s="38"/>
      <c r="D63" s="72"/>
    </row>
    <row r="64" spans="2:10" s="21" customFormat="1" ht="17.5" thickTop="1" x14ac:dyDescent="0.4">
      <c r="B64" s="44" t="s">
        <v>55</v>
      </c>
      <c r="D64" s="36">
        <f>(D58+D62)+D59</f>
        <v>0</v>
      </c>
    </row>
    <row r="65" spans="2:17" s="21" customFormat="1" x14ac:dyDescent="0.35">
      <c r="D65" s="23"/>
    </row>
    <row r="66" spans="2:17" s="21" customFormat="1" ht="17" x14ac:dyDescent="0.4">
      <c r="B66" s="44" t="s">
        <v>56</v>
      </c>
      <c r="D66" s="23"/>
    </row>
    <row r="67" spans="2:17" s="21" customFormat="1" ht="17" x14ac:dyDescent="0.4">
      <c r="B67" s="45" t="s">
        <v>57</v>
      </c>
      <c r="D67" s="23"/>
    </row>
    <row r="68" spans="2:17" s="21" customFormat="1" ht="17" x14ac:dyDescent="0.4">
      <c r="B68" s="45" t="s">
        <v>58</v>
      </c>
      <c r="D68" s="23"/>
    </row>
    <row r="69" spans="2:17" x14ac:dyDescent="0.35">
      <c r="N69" s="2"/>
      <c r="O69" s="2"/>
      <c r="P69" s="2"/>
      <c r="Q69" s="2"/>
    </row>
  </sheetData>
  <mergeCells count="29">
    <mergeCell ref="E36:F36"/>
    <mergeCell ref="E38:F38"/>
    <mergeCell ref="E39:F39"/>
    <mergeCell ref="E40:F40"/>
    <mergeCell ref="E41:F41"/>
    <mergeCell ref="E37:F37"/>
    <mergeCell ref="E42:F42"/>
    <mergeCell ref="E45:F45"/>
    <mergeCell ref="E46:F46"/>
    <mergeCell ref="E50:F50"/>
    <mergeCell ref="E51:F51"/>
    <mergeCell ref="E47:F47"/>
    <mergeCell ref="E48:F48"/>
    <mergeCell ref="E44:F44"/>
    <mergeCell ref="E52:F52"/>
    <mergeCell ref="E53:F53"/>
    <mergeCell ref="E54:F54"/>
    <mergeCell ref="E55:F55"/>
    <mergeCell ref="C56:J56"/>
    <mergeCell ref="C11:D11"/>
    <mergeCell ref="G11:I11"/>
    <mergeCell ref="C15:D15"/>
    <mergeCell ref="C16:D16"/>
    <mergeCell ref="C17:D17"/>
    <mergeCell ref="C8:D8"/>
    <mergeCell ref="C9:D9"/>
    <mergeCell ref="G9:I9"/>
    <mergeCell ref="C10:D10"/>
    <mergeCell ref="G10:I10"/>
  </mergeCells>
  <pageMargins left="0.7" right="0.7" top="0.75" bottom="0.75" header="0.3" footer="0.3"/>
  <pageSetup paperSize="9" scale="70" orientation="landscape" r:id="rId1"/>
  <rowBreaks count="1" manualBreakCount="1">
    <brk id="7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zoomScale="130" zoomScaleNormal="130" workbookViewId="0">
      <selection activeCell="F27" sqref="F27"/>
    </sheetView>
  </sheetViews>
  <sheetFormatPr defaultRowHeight="13" x14ac:dyDescent="0.3"/>
  <cols>
    <col min="1" max="1" width="3.54296875" style="6" customWidth="1"/>
    <col min="2" max="2" width="36.1796875" style="6" customWidth="1"/>
    <col min="3" max="3" width="11.26953125" style="6" customWidth="1"/>
    <col min="4" max="4" width="10.81640625" style="13" customWidth="1"/>
    <col min="5" max="5" width="5" style="6" customWidth="1"/>
    <col min="6" max="6" width="13.1796875" style="6" customWidth="1"/>
    <col min="7" max="7" width="6.54296875" style="6" customWidth="1"/>
    <col min="8" max="8" width="10.54296875" style="6" customWidth="1"/>
    <col min="9" max="9" width="4.7265625" style="6" customWidth="1"/>
    <col min="10" max="10" width="10.81640625" style="6" customWidth="1"/>
    <col min="11" max="11" width="7.54296875" style="6" customWidth="1"/>
    <col min="12" max="12" width="9.7265625" style="6" customWidth="1"/>
    <col min="13" max="13" width="4.26953125" style="6" customWidth="1"/>
    <col min="14" max="14" width="9.7265625" style="6" customWidth="1"/>
    <col min="15" max="15" width="3.54296875" style="6" customWidth="1"/>
    <col min="16" max="16" width="11.54296875" style="6" customWidth="1"/>
    <col min="17" max="17" width="4.54296875" style="6" customWidth="1"/>
    <col min="18" max="18" width="12.26953125" style="6" customWidth="1"/>
    <col min="19" max="19" width="6.26953125" style="6" customWidth="1"/>
    <col min="20" max="20" width="15" style="6" customWidth="1"/>
    <col min="21" max="16384" width="8.7265625" style="6"/>
  </cols>
  <sheetData>
    <row r="1" spans="1:7" x14ac:dyDescent="0.3">
      <c r="A1" s="12" t="s">
        <v>104</v>
      </c>
    </row>
    <row r="3" spans="1:7" x14ac:dyDescent="0.3">
      <c r="C3" s="9"/>
      <c r="D3" s="14">
        <v>45519</v>
      </c>
    </row>
    <row r="4" spans="1:7" x14ac:dyDescent="0.3">
      <c r="A4" s="7" t="s">
        <v>13</v>
      </c>
      <c r="D4" s="15"/>
    </row>
    <row r="5" spans="1:7" x14ac:dyDescent="0.3">
      <c r="A5" s="6" t="s">
        <v>105</v>
      </c>
    </row>
    <row r="6" spans="1:7" x14ac:dyDescent="0.3">
      <c r="B6" s="6" t="s">
        <v>106</v>
      </c>
    </row>
    <row r="7" spans="1:7" x14ac:dyDescent="0.3">
      <c r="B7" s="6" t="s">
        <v>152</v>
      </c>
    </row>
    <row r="9" spans="1:7" x14ac:dyDescent="0.3">
      <c r="A9" s="6" t="s">
        <v>107</v>
      </c>
    </row>
    <row r="10" spans="1:7" x14ac:dyDescent="0.3">
      <c r="B10" s="6" t="s">
        <v>153</v>
      </c>
    </row>
    <row r="12" spans="1:7" x14ac:dyDescent="0.3">
      <c r="A12" s="6" t="s">
        <v>108</v>
      </c>
    </row>
    <row r="13" spans="1:7" x14ac:dyDescent="0.3">
      <c r="B13" s="6" t="s">
        <v>153</v>
      </c>
    </row>
    <row r="14" spans="1:7" customFormat="1" ht="14.5" x14ac:dyDescent="0.35">
      <c r="A14" s="8"/>
      <c r="B14" s="6" t="s">
        <v>109</v>
      </c>
      <c r="C14" s="8"/>
      <c r="D14" s="11"/>
      <c r="E14" s="8"/>
      <c r="F14" s="8"/>
      <c r="G14" s="8"/>
    </row>
    <row r="15" spans="1:7" customFormat="1" ht="14.5" x14ac:dyDescent="0.35">
      <c r="A15" s="8"/>
      <c r="B15" s="6" t="s">
        <v>110</v>
      </c>
      <c r="C15" s="8"/>
      <c r="D15" s="11"/>
      <c r="E15" s="8"/>
      <c r="F15" s="8"/>
      <c r="G15" s="8"/>
    </row>
    <row r="16" spans="1:7" customFormat="1" ht="14.5" x14ac:dyDescent="0.35">
      <c r="A16" s="8"/>
      <c r="B16" s="6" t="s">
        <v>111</v>
      </c>
      <c r="C16" s="8"/>
      <c r="D16" s="11"/>
      <c r="E16" s="8"/>
      <c r="F16" s="8"/>
      <c r="G16" s="8"/>
    </row>
    <row r="17" spans="1:7" customFormat="1" ht="14.5" x14ac:dyDescent="0.35">
      <c r="A17" s="8"/>
      <c r="B17" s="6" t="s">
        <v>112</v>
      </c>
      <c r="C17" s="8"/>
      <c r="D17" s="11"/>
      <c r="E17" s="8"/>
      <c r="F17" s="8"/>
      <c r="G17" s="8"/>
    </row>
    <row r="19" spans="1:7" x14ac:dyDescent="0.3">
      <c r="A19" s="6" t="s">
        <v>113</v>
      </c>
    </row>
    <row r="20" spans="1:7" x14ac:dyDescent="0.3">
      <c r="B20" s="6" t="s">
        <v>154</v>
      </c>
    </row>
    <row r="21" spans="1:7" x14ac:dyDescent="0.3">
      <c r="B21" s="6" t="s">
        <v>151</v>
      </c>
    </row>
    <row r="23" spans="1:7" x14ac:dyDescent="0.3">
      <c r="A23" s="6" t="s">
        <v>114</v>
      </c>
    </row>
    <row r="24" spans="1:7" x14ac:dyDescent="0.3">
      <c r="B24" s="6" t="s">
        <v>115</v>
      </c>
    </row>
    <row r="26" spans="1:7" x14ac:dyDescent="0.3">
      <c r="A26" s="6" t="s">
        <v>116</v>
      </c>
    </row>
    <row r="27" spans="1:7" x14ac:dyDescent="0.3">
      <c r="B27" s="6" t="s">
        <v>139</v>
      </c>
    </row>
    <row r="29" spans="1:7" x14ac:dyDescent="0.3">
      <c r="A29" s="6" t="s">
        <v>117</v>
      </c>
      <c r="D29" s="6"/>
    </row>
    <row r="30" spans="1:7" x14ac:dyDescent="0.3">
      <c r="B30" s="6" t="s">
        <v>118</v>
      </c>
      <c r="D30" s="16" t="s">
        <v>87</v>
      </c>
    </row>
    <row r="31" spans="1:7" x14ac:dyDescent="0.3">
      <c r="B31" s="6" t="s">
        <v>86</v>
      </c>
      <c r="D31" s="16" t="s">
        <v>88</v>
      </c>
    </row>
    <row r="32" spans="1:7" x14ac:dyDescent="0.3">
      <c r="B32" s="6" t="s">
        <v>89</v>
      </c>
      <c r="D32" s="16" t="s">
        <v>90</v>
      </c>
    </row>
    <row r="33" spans="1:4" x14ac:dyDescent="0.3">
      <c r="D33" s="16"/>
    </row>
    <row r="34" spans="1:4" x14ac:dyDescent="0.3">
      <c r="A34" s="6" t="s">
        <v>119</v>
      </c>
      <c r="D34" s="6"/>
    </row>
    <row r="35" spans="1:4" x14ac:dyDescent="0.3">
      <c r="B35" s="6" t="s">
        <v>120</v>
      </c>
      <c r="D35" s="16" t="s">
        <v>87</v>
      </c>
    </row>
    <row r="36" spans="1:4" x14ac:dyDescent="0.3">
      <c r="B36" s="6" t="s">
        <v>94</v>
      </c>
      <c r="D36" s="16" t="s">
        <v>88</v>
      </c>
    </row>
    <row r="37" spans="1:4" x14ac:dyDescent="0.3">
      <c r="B37" s="6" t="s">
        <v>95</v>
      </c>
      <c r="D37" s="16" t="s">
        <v>90</v>
      </c>
    </row>
    <row r="39" spans="1:4" x14ac:dyDescent="0.3">
      <c r="A39" s="6" t="s">
        <v>67</v>
      </c>
    </row>
    <row r="40" spans="1:4" x14ac:dyDescent="0.3">
      <c r="B40" s="6" t="s">
        <v>68</v>
      </c>
    </row>
    <row r="42" spans="1:4" x14ac:dyDescent="0.3">
      <c r="A42" s="6" t="s">
        <v>96</v>
      </c>
    </row>
    <row r="43" spans="1:4" x14ac:dyDescent="0.3">
      <c r="B43" s="6" t="s">
        <v>121</v>
      </c>
    </row>
    <row r="44" spans="1:4" x14ac:dyDescent="0.3">
      <c r="A44" s="6" t="s">
        <v>122</v>
      </c>
    </row>
    <row r="45" spans="1:4" x14ac:dyDescent="0.3">
      <c r="B45" s="6" t="s">
        <v>123</v>
      </c>
    </row>
  </sheetData>
  <protectedRanges>
    <protectedRange algorithmName="SHA-512" hashValue="IUdCIO9RM0sUGHWOnJuB2lnZThPxLlWco1KWTjc4RugXhkJjhQHGN6wraXl6VzGk1W2bZIG2EPxN4+PXYycAHQ==" saltValue="cMp3vvo+V88wnNtDob2xZA==" spinCount="100000" sqref="D79:D84" name="Alue1_1"/>
  </protectedRanges>
  <pageMargins left="0.51" right="0.36" top="0.41" bottom="0.44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C636-0AFB-47DA-9F74-31E6877CD455}">
  <dimension ref="A1:E27"/>
  <sheetViews>
    <sheetView zoomScaleNormal="100" workbookViewId="0">
      <selection activeCell="J16" sqref="J16"/>
    </sheetView>
  </sheetViews>
  <sheetFormatPr defaultRowHeight="13" x14ac:dyDescent="0.3"/>
  <cols>
    <col min="1" max="1" width="3.54296875" style="46" customWidth="1"/>
    <col min="2" max="2" width="36.1796875" style="46" customWidth="1"/>
    <col min="3" max="3" width="11.26953125" style="46" customWidth="1"/>
    <col min="4" max="4" width="10.81640625" style="47" customWidth="1"/>
    <col min="5" max="5" width="5" style="46" customWidth="1"/>
    <col min="6" max="6" width="13.1796875" style="46" customWidth="1"/>
    <col min="7" max="7" width="10" style="46" customWidth="1"/>
    <col min="8" max="8" width="10.54296875" style="46" customWidth="1"/>
    <col min="9" max="9" width="4.7265625" style="46" customWidth="1"/>
    <col min="10" max="10" width="10.81640625" style="46" customWidth="1"/>
    <col min="11" max="11" width="7.54296875" style="46" customWidth="1"/>
    <col min="12" max="12" width="9.7265625" style="46" customWidth="1"/>
    <col min="13" max="13" width="4.26953125" style="46" customWidth="1"/>
    <col min="14" max="14" width="7.453125" style="46" customWidth="1"/>
    <col min="15" max="15" width="3.54296875" style="46" customWidth="1"/>
    <col min="16" max="16" width="11.54296875" style="46" customWidth="1"/>
    <col min="17" max="17" width="4.54296875" style="46" customWidth="1"/>
    <col min="18" max="18" width="12.26953125" style="46" customWidth="1"/>
    <col min="19" max="19" width="6.26953125" style="46" customWidth="1"/>
    <col min="20" max="20" width="15" style="46" customWidth="1"/>
    <col min="21" max="16384" width="8.7265625" style="46"/>
  </cols>
  <sheetData>
    <row r="1" spans="1:5" x14ac:dyDescent="0.3">
      <c r="A1" s="48" t="s">
        <v>75</v>
      </c>
    </row>
    <row r="3" spans="1:5" x14ac:dyDescent="0.3">
      <c r="D3" s="51">
        <v>45519</v>
      </c>
    </row>
    <row r="4" spans="1:5" x14ac:dyDescent="0.3">
      <c r="D4" s="52"/>
    </row>
    <row r="5" spans="1:5" x14ac:dyDescent="0.3">
      <c r="A5" s="46" t="s">
        <v>13</v>
      </c>
    </row>
    <row r="6" spans="1:5" x14ac:dyDescent="0.3">
      <c r="A6" s="46" t="s">
        <v>76</v>
      </c>
      <c r="E6" s="49"/>
    </row>
    <row r="7" spans="1:5" x14ac:dyDescent="0.3">
      <c r="A7" s="50"/>
      <c r="B7" s="46" t="s">
        <v>131</v>
      </c>
    </row>
    <row r="8" spans="1:5" x14ac:dyDescent="0.3">
      <c r="A8" s="50"/>
      <c r="B8" s="46" t="s">
        <v>155</v>
      </c>
    </row>
    <row r="9" spans="1:5" x14ac:dyDescent="0.3">
      <c r="A9" s="50"/>
    </row>
    <row r="10" spans="1:5" x14ac:dyDescent="0.3">
      <c r="A10" s="46" t="s">
        <v>77</v>
      </c>
    </row>
    <row r="11" spans="1:5" x14ac:dyDescent="0.3">
      <c r="A11" s="50"/>
      <c r="B11" s="46" t="s">
        <v>131</v>
      </c>
    </row>
    <row r="12" spans="1:5" x14ac:dyDescent="0.3">
      <c r="A12" s="50"/>
      <c r="B12" s="46" t="s">
        <v>155</v>
      </c>
    </row>
    <row r="13" spans="1:5" x14ac:dyDescent="0.3">
      <c r="B13" s="46" t="s">
        <v>132</v>
      </c>
    </row>
    <row r="15" spans="1:5" x14ac:dyDescent="0.3">
      <c r="A15" s="46" t="s">
        <v>78</v>
      </c>
    </row>
    <row r="16" spans="1:5" x14ac:dyDescent="0.3">
      <c r="B16" s="46" t="s">
        <v>74</v>
      </c>
    </row>
    <row r="18" spans="1:2" x14ac:dyDescent="0.3">
      <c r="A18" s="46" t="s">
        <v>79</v>
      </c>
    </row>
    <row r="19" spans="1:2" x14ac:dyDescent="0.3">
      <c r="B19" s="46" t="s">
        <v>133</v>
      </c>
    </row>
    <row r="21" spans="1:2" x14ac:dyDescent="0.3">
      <c r="A21" s="46" t="s">
        <v>67</v>
      </c>
    </row>
    <row r="22" spans="1:2" x14ac:dyDescent="0.3">
      <c r="B22" s="46" t="s">
        <v>68</v>
      </c>
    </row>
    <row r="24" spans="1:2" x14ac:dyDescent="0.3">
      <c r="A24" s="46" t="s">
        <v>96</v>
      </c>
    </row>
    <row r="25" spans="1:2" x14ac:dyDescent="0.3">
      <c r="B25" s="46" t="s">
        <v>121</v>
      </c>
    </row>
    <row r="26" spans="1:2" x14ac:dyDescent="0.3">
      <c r="A26" s="46" t="s">
        <v>122</v>
      </c>
    </row>
    <row r="27" spans="1:2" x14ac:dyDescent="0.3">
      <c r="B27" s="46" t="s">
        <v>123</v>
      </c>
    </row>
  </sheetData>
  <pageMargins left="0.41" right="0.41" top="0.43" bottom="0.55000000000000004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228A-A863-4B0F-8751-DFEB46895784}">
  <dimension ref="A1:D17"/>
  <sheetViews>
    <sheetView zoomScale="110" zoomScaleNormal="110" workbookViewId="0">
      <selection activeCell="C25" sqref="C25"/>
    </sheetView>
  </sheetViews>
  <sheetFormatPr defaultRowHeight="13" x14ac:dyDescent="0.3"/>
  <cols>
    <col min="1" max="1" width="3.54296875" style="6" customWidth="1"/>
    <col min="2" max="2" width="36.1796875" style="6" customWidth="1"/>
    <col min="3" max="3" width="11.26953125" style="6" customWidth="1"/>
    <col min="4" max="4" width="10.81640625" style="13" customWidth="1"/>
    <col min="5" max="5" width="5" style="6" customWidth="1"/>
    <col min="6" max="6" width="13.1796875" style="6" customWidth="1"/>
    <col min="7" max="7" width="6.54296875" style="6" customWidth="1"/>
    <col min="8" max="8" width="10.54296875" style="6" customWidth="1"/>
    <col min="9" max="9" width="4.7265625" style="6" customWidth="1"/>
    <col min="10" max="10" width="10.81640625" style="6" customWidth="1"/>
    <col min="11" max="11" width="7.54296875" style="6" customWidth="1"/>
    <col min="12" max="12" width="9.7265625" style="6" customWidth="1"/>
    <col min="13" max="13" width="4.26953125" style="6" customWidth="1"/>
    <col min="14" max="14" width="9.7265625" style="6" customWidth="1"/>
    <col min="15" max="15" width="3.54296875" style="6" customWidth="1"/>
    <col min="16" max="16" width="11.54296875" style="6" customWidth="1"/>
    <col min="17" max="17" width="4.54296875" style="6" customWidth="1"/>
    <col min="18" max="18" width="12.26953125" style="6" customWidth="1"/>
    <col min="19" max="19" width="6.26953125" style="6" customWidth="1"/>
    <col min="20" max="20" width="15" style="6" customWidth="1"/>
    <col min="21" max="16384" width="8.7265625" style="6"/>
  </cols>
  <sheetData>
    <row r="1" spans="1:4" x14ac:dyDescent="0.3">
      <c r="A1" s="12" t="s">
        <v>80</v>
      </c>
    </row>
    <row r="3" spans="1:4" x14ac:dyDescent="0.3">
      <c r="D3" s="14">
        <v>45519</v>
      </c>
    </row>
    <row r="4" spans="1:4" x14ac:dyDescent="0.3">
      <c r="D4" s="15"/>
    </row>
    <row r="5" spans="1:4" x14ac:dyDescent="0.3">
      <c r="A5" s="7" t="s">
        <v>81</v>
      </c>
      <c r="C5" s="9"/>
    </row>
    <row r="6" spans="1:4" x14ac:dyDescent="0.3">
      <c r="C6" s="9"/>
    </row>
    <row r="7" spans="1:4" x14ac:dyDescent="0.3">
      <c r="A7" s="6" t="s">
        <v>100</v>
      </c>
      <c r="C7" s="9"/>
    </row>
    <row r="8" spans="1:4" x14ac:dyDescent="0.3">
      <c r="C8" s="9"/>
    </row>
    <row r="9" spans="1:4" x14ac:dyDescent="0.3">
      <c r="A9" s="6" t="s">
        <v>98</v>
      </c>
      <c r="C9" s="9"/>
    </row>
    <row r="10" spans="1:4" x14ac:dyDescent="0.3">
      <c r="A10" s="6" t="s">
        <v>99</v>
      </c>
      <c r="C10" s="9"/>
    </row>
    <row r="11" spans="1:4" x14ac:dyDescent="0.3">
      <c r="C11" s="9"/>
    </row>
    <row r="12" spans="1:4" x14ac:dyDescent="0.3">
      <c r="A12" s="6" t="s">
        <v>101</v>
      </c>
      <c r="C12" s="9"/>
    </row>
    <row r="13" spans="1:4" x14ac:dyDescent="0.3">
      <c r="A13" s="6" t="s">
        <v>102</v>
      </c>
      <c r="C13" s="9"/>
    </row>
    <row r="14" spans="1:4" x14ac:dyDescent="0.3">
      <c r="A14" s="6" t="s">
        <v>82</v>
      </c>
      <c r="C14" s="9"/>
    </row>
    <row r="15" spans="1:4" x14ac:dyDescent="0.3">
      <c r="C15" s="9"/>
    </row>
    <row r="16" spans="1:4" x14ac:dyDescent="0.3">
      <c r="A16" s="7" t="s">
        <v>13</v>
      </c>
    </row>
    <row r="17" spans="2:2" x14ac:dyDescent="0.3">
      <c r="B17" s="6" t="s">
        <v>63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273656A7A09184291824DDCF71D7158" ma:contentTypeVersion="12" ma:contentTypeDescription="Luo uusi asiakirja." ma:contentTypeScope="" ma:versionID="df1a07821f54d1d8a072a81454777f3d">
  <xsd:schema xmlns:xsd="http://www.w3.org/2001/XMLSchema" xmlns:xs="http://www.w3.org/2001/XMLSchema" xmlns:p="http://schemas.microsoft.com/office/2006/metadata/properties" xmlns:ns2="5278dfd1-d3e2-4cb8-8e09-19c60e5fc3ea" xmlns:ns3="1e3bed78-c983-4de8-bcf7-ac2b10fd5a3f" targetNamespace="http://schemas.microsoft.com/office/2006/metadata/properties" ma:root="true" ma:fieldsID="eed623563599ba1c4464bcd7f9f85cf6" ns2:_="" ns3:_="">
    <xsd:import namespace="5278dfd1-d3e2-4cb8-8e09-19c60e5fc3ea"/>
    <xsd:import namespace="1e3bed78-c983-4de8-bcf7-ac2b10fd5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8dfd1-d3e2-4cb8-8e09-19c60e5fc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bed78-c983-4de8-bcf7-ac2b10fd5a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B53342-AEB0-4A3B-8D43-1B86D8B93D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3C96BF-84A2-46FB-A01E-76FAE719A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8dfd1-d3e2-4cb8-8e09-19c60e5fc3ea"/>
    <ds:schemaRef ds:uri="1e3bed78-c983-4de8-bcf7-ac2b10fd5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00CEFC-01B9-46FA-8921-AEDFB786E0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YL ML JT Täytettävä lomake</vt:lpstr>
      <vt:lpstr>YL ohje ja malli </vt:lpstr>
      <vt:lpstr>YL Testit</vt:lpstr>
      <vt:lpstr>ML ohje ja malli </vt:lpstr>
      <vt:lpstr>JT ohje ja malli</vt:lpstr>
      <vt:lpstr>Tekn.tuki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Minna Fernelius</dc:creator>
  <cp:keywords/>
  <dc:description/>
  <cp:lastModifiedBy>Laura Tykkyläinen</cp:lastModifiedBy>
  <cp:revision/>
  <dcterms:created xsi:type="dcterms:W3CDTF">2018-06-18T17:53:08Z</dcterms:created>
  <dcterms:modified xsi:type="dcterms:W3CDTF">2024-10-10T09:51:59Z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0x0101006273656A7A09184291824DDCF71D7158</vt:lpwstr>
  </property>
</Properties>
</file>